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\Dropbox\- Inngolf\"/>
    </mc:Choice>
  </mc:AlternateContent>
  <xr:revisionPtr revIDLastSave="0" documentId="13_ncr:1_{0A8F9008-6C89-44A1-83C7-4ECDE416F7E4}" xr6:coauthVersionLast="47" xr6:coauthVersionMax="47" xr10:uidLastSave="{00000000-0000-0000-0000-000000000000}"/>
  <bookViews>
    <workbookView xWindow="-103" yWindow="-103" windowWidth="16663" windowHeight="8863" tabRatio="806" activeTab="5" xr2:uid="{00000000-000D-0000-FFFF-FFFF00000000}"/>
  </bookViews>
  <sheets>
    <sheet name="Rank" sheetId="5" r:id="rId1"/>
    <sheet name="Webm" sheetId="9" r:id="rId2"/>
    <sheet name="Web SR" sheetId="12" r:id="rId3"/>
    <sheet name="Pt" sheetId="2" r:id="rId4"/>
    <sheet name="Mon" sheetId="6" r:id="rId5"/>
    <sheet name="Put" sheetId="3" r:id="rId6"/>
    <sheet name="SR" sheetId="11" r:id="rId7"/>
    <sheet name="TF" sheetId="8" r:id="rId8"/>
    <sheet name="TP" sheetId="7" r:id="rId9"/>
    <sheet name="08-05" sheetId="18" r:id="rId10"/>
    <sheet name="01-05" sheetId="17" r:id="rId11"/>
    <sheet name="24-04" sheetId="16" r:id="rId12"/>
    <sheet name="17-04" sheetId="15" r:id="rId13"/>
    <sheet name="10-04" sheetId="14" r:id="rId14"/>
    <sheet name="03-04" sheetId="13" r:id="rId15"/>
    <sheet name="27-03" sheetId="10" r:id="rId16"/>
  </sheets>
  <definedNames>
    <definedName name="_xlnm._FilterDatabase" localSheetId="4" hidden="1">Mon!$A$2:$AK$24</definedName>
    <definedName name="_xlnm._FilterDatabase" localSheetId="3" hidden="1">Pt!$A$2:$AK$24</definedName>
    <definedName name="_xlnm._FilterDatabase" localSheetId="5" hidden="1">Put!$A$2:$AL$24</definedName>
    <definedName name="_xlnm._FilterDatabase" localSheetId="0" hidden="1">Rank!$J$3:$K$24</definedName>
    <definedName name="_xlnm._FilterDatabase" localSheetId="6" hidden="1">SR!$B$5:$AH$17</definedName>
    <definedName name="_xlnm._FilterDatabase" localSheetId="7" hidden="1">TF!$B$4:$D$14</definedName>
    <definedName name="Excel_BuiltIn__FilterDatabase_1" localSheetId="4">#REF!</definedName>
    <definedName name="Excel_BuiltIn__FilterDatabase_1" localSheetId="0">Rank!#REF!</definedName>
    <definedName name="Excel_BuiltIn__FilterDatabase_1" localSheetId="6">#REF!</definedName>
    <definedName name="Excel_BuiltIn__FilterDatabase_1" localSheetId="7">TF!#REF!</definedName>
    <definedName name="Excel_BuiltIn__FilterDatabase_1" localSheetId="8">#REF!</definedName>
    <definedName name="Excel_BuiltIn__FilterDatabase_1" localSheetId="2">#REF!</definedName>
    <definedName name="Excel_BuiltIn__FilterDatabase_1" localSheetId="1">#REF!</definedName>
    <definedName name="Excel_BuiltIn__FilterDatabase_1">#REF!</definedName>
    <definedName name="Excel_BuiltIn__FilterDatabase_10">#REF!</definedName>
    <definedName name="Excel_BuiltIn__FilterDatabase_11" localSheetId="10">#REF!</definedName>
    <definedName name="Excel_BuiltIn__FilterDatabase_11" localSheetId="14">#REF!</definedName>
    <definedName name="Excel_BuiltIn__FilterDatabase_11" localSheetId="9">#REF!</definedName>
    <definedName name="Excel_BuiltIn__FilterDatabase_11" localSheetId="13">#REF!</definedName>
    <definedName name="Excel_BuiltIn__FilterDatabase_11" localSheetId="12">#REF!</definedName>
    <definedName name="Excel_BuiltIn__FilterDatabase_11" localSheetId="11">#REF!</definedName>
    <definedName name="Excel_BuiltIn__FilterDatabase_11" localSheetId="15">#REF!</definedName>
    <definedName name="Excel_BuiltIn__FilterDatabase_11" localSheetId="4">#REF!</definedName>
    <definedName name="Excel_BuiltIn__FilterDatabase_11" localSheetId="0">#REF!</definedName>
    <definedName name="Excel_BuiltIn__FilterDatabase_11" localSheetId="6">#REF!</definedName>
    <definedName name="Excel_BuiltIn__FilterDatabase_11" localSheetId="7">#REF!</definedName>
    <definedName name="Excel_BuiltIn__FilterDatabase_11" localSheetId="8">#REF!</definedName>
    <definedName name="Excel_BuiltIn__FilterDatabase_11" localSheetId="2">#REF!</definedName>
    <definedName name="Excel_BuiltIn__FilterDatabase_11" localSheetId="1">#REF!</definedName>
    <definedName name="Excel_BuiltIn__FilterDatabase_11">#REF!</definedName>
    <definedName name="Excel_BuiltIn__FilterDatabase_12" localSheetId="10">#REF!</definedName>
    <definedName name="Excel_BuiltIn__FilterDatabase_12" localSheetId="14">#REF!</definedName>
    <definedName name="Excel_BuiltIn__FilterDatabase_12" localSheetId="9">#REF!</definedName>
    <definedName name="Excel_BuiltIn__FilterDatabase_12" localSheetId="13">#REF!</definedName>
    <definedName name="Excel_BuiltIn__FilterDatabase_12" localSheetId="12">#REF!</definedName>
    <definedName name="Excel_BuiltIn__FilterDatabase_12" localSheetId="11">#REF!</definedName>
    <definedName name="Excel_BuiltIn__FilterDatabase_12" localSheetId="15">#REF!</definedName>
    <definedName name="Excel_BuiltIn__FilterDatabase_12" localSheetId="4">#REF!</definedName>
    <definedName name="Excel_BuiltIn__FilterDatabase_12" localSheetId="0">#REF!</definedName>
    <definedName name="Excel_BuiltIn__FilterDatabase_12" localSheetId="6">#REF!</definedName>
    <definedName name="Excel_BuiltIn__FilterDatabase_12" localSheetId="7">#REF!</definedName>
    <definedName name="Excel_BuiltIn__FilterDatabase_12" localSheetId="8">#REF!</definedName>
    <definedName name="Excel_BuiltIn__FilterDatabase_12" localSheetId="2">#REF!</definedName>
    <definedName name="Excel_BuiltIn__FilterDatabase_12" localSheetId="1">#REF!</definedName>
    <definedName name="Excel_BuiltIn__FilterDatabase_12">#REF!</definedName>
    <definedName name="Excel_BuiltIn__FilterDatabase_13" localSheetId="10">#REF!</definedName>
    <definedName name="Excel_BuiltIn__FilterDatabase_13" localSheetId="14">#REF!</definedName>
    <definedName name="Excel_BuiltIn__FilterDatabase_13" localSheetId="9">#REF!</definedName>
    <definedName name="Excel_BuiltIn__FilterDatabase_13" localSheetId="13">#REF!</definedName>
    <definedName name="Excel_BuiltIn__FilterDatabase_13" localSheetId="12">#REF!</definedName>
    <definedName name="Excel_BuiltIn__FilterDatabase_13" localSheetId="11">#REF!</definedName>
    <definedName name="Excel_BuiltIn__FilterDatabase_13" localSheetId="15">#REF!</definedName>
    <definedName name="Excel_BuiltIn__FilterDatabase_13" localSheetId="4">#REF!</definedName>
    <definedName name="Excel_BuiltIn__FilterDatabase_13" localSheetId="0">#REF!</definedName>
    <definedName name="Excel_BuiltIn__FilterDatabase_13" localSheetId="6">#REF!</definedName>
    <definedName name="Excel_BuiltIn__FilterDatabase_13" localSheetId="7">#REF!</definedName>
    <definedName name="Excel_BuiltIn__FilterDatabase_13" localSheetId="8">#REF!</definedName>
    <definedName name="Excel_BuiltIn__FilterDatabase_13" localSheetId="2">#REF!</definedName>
    <definedName name="Excel_BuiltIn__FilterDatabase_13" localSheetId="1">#REF!</definedName>
    <definedName name="Excel_BuiltIn__FilterDatabase_13">#REF!</definedName>
    <definedName name="Excel_BuiltIn__FilterDatabase_14" localSheetId="10">#REF!</definedName>
    <definedName name="Excel_BuiltIn__FilterDatabase_14" localSheetId="14">#REF!</definedName>
    <definedName name="Excel_BuiltIn__FilterDatabase_14" localSheetId="9">#REF!</definedName>
    <definedName name="Excel_BuiltIn__FilterDatabase_14" localSheetId="13">#REF!</definedName>
    <definedName name="Excel_BuiltIn__FilterDatabase_14" localSheetId="12">#REF!</definedName>
    <definedName name="Excel_BuiltIn__FilterDatabase_14" localSheetId="11">#REF!</definedName>
    <definedName name="Excel_BuiltIn__FilterDatabase_14" localSheetId="15">#REF!</definedName>
    <definedName name="Excel_BuiltIn__FilterDatabase_14" localSheetId="4">#REF!</definedName>
    <definedName name="Excel_BuiltIn__FilterDatabase_14" localSheetId="0">#REF!</definedName>
    <definedName name="Excel_BuiltIn__FilterDatabase_14" localSheetId="6">#REF!</definedName>
    <definedName name="Excel_BuiltIn__FilterDatabase_14" localSheetId="7">#REF!</definedName>
    <definedName name="Excel_BuiltIn__FilterDatabase_14" localSheetId="8">#REF!</definedName>
    <definedName name="Excel_BuiltIn__FilterDatabase_14" localSheetId="2">#REF!</definedName>
    <definedName name="Excel_BuiltIn__FilterDatabase_14" localSheetId="1">#REF!</definedName>
    <definedName name="Excel_BuiltIn__FilterDatabase_14">#REF!</definedName>
    <definedName name="Excel_BuiltIn__FilterDatabase_15" localSheetId="10">#REF!</definedName>
    <definedName name="Excel_BuiltIn__FilterDatabase_15" localSheetId="14">#REF!</definedName>
    <definedName name="Excel_BuiltIn__FilterDatabase_15" localSheetId="9">#REF!</definedName>
    <definedName name="Excel_BuiltIn__FilterDatabase_15" localSheetId="13">#REF!</definedName>
    <definedName name="Excel_BuiltIn__FilterDatabase_15" localSheetId="12">#REF!</definedName>
    <definedName name="Excel_BuiltIn__FilterDatabase_15" localSheetId="11">#REF!</definedName>
    <definedName name="Excel_BuiltIn__FilterDatabase_15" localSheetId="15">#REF!</definedName>
    <definedName name="Excel_BuiltIn__FilterDatabase_15" localSheetId="4">#REF!</definedName>
    <definedName name="Excel_BuiltIn__FilterDatabase_15" localSheetId="0">#REF!</definedName>
    <definedName name="Excel_BuiltIn__FilterDatabase_15" localSheetId="6">#REF!</definedName>
    <definedName name="Excel_BuiltIn__FilterDatabase_15" localSheetId="7">#REF!</definedName>
    <definedName name="Excel_BuiltIn__FilterDatabase_15" localSheetId="8">#REF!</definedName>
    <definedName name="Excel_BuiltIn__FilterDatabase_15" localSheetId="2">#REF!</definedName>
    <definedName name="Excel_BuiltIn__FilterDatabase_15" localSheetId="1">#REF!</definedName>
    <definedName name="Excel_BuiltIn__FilterDatabase_15">#REF!</definedName>
    <definedName name="Excel_BuiltIn__FilterDatabase_16" localSheetId="10">#REF!</definedName>
    <definedName name="Excel_BuiltIn__FilterDatabase_16" localSheetId="14">#REF!</definedName>
    <definedName name="Excel_BuiltIn__FilterDatabase_16" localSheetId="9">#REF!</definedName>
    <definedName name="Excel_BuiltIn__FilterDatabase_16" localSheetId="13">#REF!</definedName>
    <definedName name="Excel_BuiltIn__FilterDatabase_16" localSheetId="12">#REF!</definedName>
    <definedName name="Excel_BuiltIn__FilterDatabase_16" localSheetId="11">#REF!</definedName>
    <definedName name="Excel_BuiltIn__FilterDatabase_16" localSheetId="15">#REF!</definedName>
    <definedName name="Excel_BuiltIn__FilterDatabase_16" localSheetId="4">#REF!</definedName>
    <definedName name="Excel_BuiltIn__FilterDatabase_16" localSheetId="0">#REF!</definedName>
    <definedName name="Excel_BuiltIn__FilterDatabase_16" localSheetId="6">#REF!</definedName>
    <definedName name="Excel_BuiltIn__FilterDatabase_16" localSheetId="7">#REF!</definedName>
    <definedName name="Excel_BuiltIn__FilterDatabase_16" localSheetId="8">#REF!</definedName>
    <definedName name="Excel_BuiltIn__FilterDatabase_16" localSheetId="2">#REF!</definedName>
    <definedName name="Excel_BuiltIn__FilterDatabase_16" localSheetId="1">#REF!</definedName>
    <definedName name="Excel_BuiltIn__FilterDatabase_16">#REF!</definedName>
    <definedName name="Excel_BuiltIn__FilterDatabase_17" localSheetId="10">#REF!</definedName>
    <definedName name="Excel_BuiltIn__FilterDatabase_17" localSheetId="14">#REF!</definedName>
    <definedName name="Excel_BuiltIn__FilterDatabase_17" localSheetId="9">#REF!</definedName>
    <definedName name="Excel_BuiltIn__FilterDatabase_17" localSheetId="13">#REF!</definedName>
    <definedName name="Excel_BuiltIn__FilterDatabase_17" localSheetId="12">#REF!</definedName>
    <definedName name="Excel_BuiltIn__FilterDatabase_17" localSheetId="11">#REF!</definedName>
    <definedName name="Excel_BuiltIn__FilterDatabase_17" localSheetId="15">#REF!</definedName>
    <definedName name="Excel_BuiltIn__FilterDatabase_17" localSheetId="4">#REF!</definedName>
    <definedName name="Excel_BuiltIn__FilterDatabase_17" localSheetId="0">#REF!</definedName>
    <definedName name="Excel_BuiltIn__FilterDatabase_17" localSheetId="6">#REF!</definedName>
    <definedName name="Excel_BuiltIn__FilterDatabase_17" localSheetId="7">#REF!</definedName>
    <definedName name="Excel_BuiltIn__FilterDatabase_17" localSheetId="8">#REF!</definedName>
    <definedName name="Excel_BuiltIn__FilterDatabase_17" localSheetId="2">#REF!</definedName>
    <definedName name="Excel_BuiltIn__FilterDatabase_17" localSheetId="1">#REF!</definedName>
    <definedName name="Excel_BuiltIn__FilterDatabase_17">#REF!</definedName>
    <definedName name="Excel_BuiltIn__FilterDatabase_18" localSheetId="10">#REF!</definedName>
    <definedName name="Excel_BuiltIn__FilterDatabase_18" localSheetId="14">#REF!</definedName>
    <definedName name="Excel_BuiltIn__FilterDatabase_18" localSheetId="9">#REF!</definedName>
    <definedName name="Excel_BuiltIn__FilterDatabase_18" localSheetId="13">#REF!</definedName>
    <definedName name="Excel_BuiltIn__FilterDatabase_18" localSheetId="12">#REF!</definedName>
    <definedName name="Excel_BuiltIn__FilterDatabase_18" localSheetId="11">#REF!</definedName>
    <definedName name="Excel_BuiltIn__FilterDatabase_18" localSheetId="15">#REF!</definedName>
    <definedName name="Excel_BuiltIn__FilterDatabase_18" localSheetId="4">#REF!</definedName>
    <definedName name="Excel_BuiltIn__FilterDatabase_18" localSheetId="0">#REF!</definedName>
    <definedName name="Excel_BuiltIn__FilterDatabase_18" localSheetId="6">#REF!</definedName>
    <definedName name="Excel_BuiltIn__FilterDatabase_18" localSheetId="7">#REF!</definedName>
    <definedName name="Excel_BuiltIn__FilterDatabase_18" localSheetId="8">#REF!</definedName>
    <definedName name="Excel_BuiltIn__FilterDatabase_18" localSheetId="2">#REF!</definedName>
    <definedName name="Excel_BuiltIn__FilterDatabase_18" localSheetId="1">#REF!</definedName>
    <definedName name="Excel_BuiltIn__FilterDatabase_18">#REF!</definedName>
    <definedName name="Excel_BuiltIn__FilterDatabase_19" localSheetId="10">#REF!</definedName>
    <definedName name="Excel_BuiltIn__FilterDatabase_19" localSheetId="14">#REF!</definedName>
    <definedName name="Excel_BuiltIn__FilterDatabase_19" localSheetId="9">#REF!</definedName>
    <definedName name="Excel_BuiltIn__FilterDatabase_19" localSheetId="13">#REF!</definedName>
    <definedName name="Excel_BuiltIn__FilterDatabase_19" localSheetId="12">#REF!</definedName>
    <definedName name="Excel_BuiltIn__FilterDatabase_19" localSheetId="11">#REF!</definedName>
    <definedName name="Excel_BuiltIn__FilterDatabase_19" localSheetId="15">#REF!</definedName>
    <definedName name="Excel_BuiltIn__FilterDatabase_19" localSheetId="4">#REF!</definedName>
    <definedName name="Excel_BuiltIn__FilterDatabase_19" localSheetId="0">#REF!</definedName>
    <definedName name="Excel_BuiltIn__FilterDatabase_19" localSheetId="6">#REF!</definedName>
    <definedName name="Excel_BuiltIn__FilterDatabase_19" localSheetId="7">#REF!</definedName>
    <definedName name="Excel_BuiltIn__FilterDatabase_19" localSheetId="8">#REF!</definedName>
    <definedName name="Excel_BuiltIn__FilterDatabase_19" localSheetId="2">#REF!</definedName>
    <definedName name="Excel_BuiltIn__FilterDatabase_19" localSheetId="1">#REF!</definedName>
    <definedName name="Excel_BuiltIn__FilterDatabase_19">#REF!</definedName>
    <definedName name="Excel_BuiltIn__FilterDatabase_20" localSheetId="10">#REF!</definedName>
    <definedName name="Excel_BuiltIn__FilterDatabase_20" localSheetId="14">#REF!</definedName>
    <definedName name="Excel_BuiltIn__FilterDatabase_20" localSheetId="9">#REF!</definedName>
    <definedName name="Excel_BuiltIn__FilterDatabase_20" localSheetId="13">#REF!</definedName>
    <definedName name="Excel_BuiltIn__FilterDatabase_20" localSheetId="12">#REF!</definedName>
    <definedName name="Excel_BuiltIn__FilterDatabase_20" localSheetId="11">#REF!</definedName>
    <definedName name="Excel_BuiltIn__FilterDatabase_20" localSheetId="15">#REF!</definedName>
    <definedName name="Excel_BuiltIn__FilterDatabase_20" localSheetId="4">#REF!</definedName>
    <definedName name="Excel_BuiltIn__FilterDatabase_20" localSheetId="0">#REF!</definedName>
    <definedName name="Excel_BuiltIn__FilterDatabase_20" localSheetId="6">#REF!</definedName>
    <definedName name="Excel_BuiltIn__FilterDatabase_20" localSheetId="7">#REF!</definedName>
    <definedName name="Excel_BuiltIn__FilterDatabase_20" localSheetId="8">#REF!</definedName>
    <definedName name="Excel_BuiltIn__FilterDatabase_20" localSheetId="2">#REF!</definedName>
    <definedName name="Excel_BuiltIn__FilterDatabase_20" localSheetId="1">#REF!</definedName>
    <definedName name="Excel_BuiltIn__FilterDatabase_20">#REF!</definedName>
    <definedName name="Excel_BuiltIn__FilterDatabase_21" localSheetId="10">#REF!</definedName>
    <definedName name="Excel_BuiltIn__FilterDatabase_21" localSheetId="14">#REF!</definedName>
    <definedName name="Excel_BuiltIn__FilterDatabase_21" localSheetId="9">#REF!</definedName>
    <definedName name="Excel_BuiltIn__FilterDatabase_21" localSheetId="13">#REF!</definedName>
    <definedName name="Excel_BuiltIn__FilterDatabase_21" localSheetId="12">#REF!</definedName>
    <definedName name="Excel_BuiltIn__FilterDatabase_21" localSheetId="11">#REF!</definedName>
    <definedName name="Excel_BuiltIn__FilterDatabase_21" localSheetId="15">#REF!</definedName>
    <definedName name="Excel_BuiltIn__FilterDatabase_21" localSheetId="4">#REF!</definedName>
    <definedName name="Excel_BuiltIn__FilterDatabase_21" localSheetId="0">#REF!</definedName>
    <definedName name="Excel_BuiltIn__FilterDatabase_21" localSheetId="6">#REF!</definedName>
    <definedName name="Excel_BuiltIn__FilterDatabase_21" localSheetId="7">#REF!</definedName>
    <definedName name="Excel_BuiltIn__FilterDatabase_21" localSheetId="8">#REF!</definedName>
    <definedName name="Excel_BuiltIn__FilterDatabase_21" localSheetId="2">#REF!</definedName>
    <definedName name="Excel_BuiltIn__FilterDatabase_21" localSheetId="1">#REF!</definedName>
    <definedName name="Excel_BuiltIn__FilterDatabase_21">#REF!</definedName>
    <definedName name="Excel_BuiltIn__FilterDatabase_22" localSheetId="10">#REF!</definedName>
    <definedName name="Excel_BuiltIn__FilterDatabase_22" localSheetId="14">#REF!</definedName>
    <definedName name="Excel_BuiltIn__FilterDatabase_22" localSheetId="9">#REF!</definedName>
    <definedName name="Excel_BuiltIn__FilterDatabase_22" localSheetId="13">#REF!</definedName>
    <definedName name="Excel_BuiltIn__FilterDatabase_22" localSheetId="12">#REF!</definedName>
    <definedName name="Excel_BuiltIn__FilterDatabase_22" localSheetId="11">#REF!</definedName>
    <definedName name="Excel_BuiltIn__FilterDatabase_22" localSheetId="15">#REF!</definedName>
    <definedName name="Excel_BuiltIn__FilterDatabase_22" localSheetId="4">#REF!</definedName>
    <definedName name="Excel_BuiltIn__FilterDatabase_22" localSheetId="0">#REF!</definedName>
    <definedName name="Excel_BuiltIn__FilterDatabase_22" localSheetId="6">#REF!</definedName>
    <definedName name="Excel_BuiltIn__FilterDatabase_22" localSheetId="7">#REF!</definedName>
    <definedName name="Excel_BuiltIn__FilterDatabase_22" localSheetId="8">#REF!</definedName>
    <definedName name="Excel_BuiltIn__FilterDatabase_22" localSheetId="2">#REF!</definedName>
    <definedName name="Excel_BuiltIn__FilterDatabase_22" localSheetId="1">#REF!</definedName>
    <definedName name="Excel_BuiltIn__FilterDatabase_22">#REF!</definedName>
    <definedName name="Excel_BuiltIn__FilterDatabase_23" localSheetId="10">#REF!</definedName>
    <definedName name="Excel_BuiltIn__FilterDatabase_23" localSheetId="14">#REF!</definedName>
    <definedName name="Excel_BuiltIn__FilterDatabase_23" localSheetId="9">#REF!</definedName>
    <definedName name="Excel_BuiltIn__FilterDatabase_23" localSheetId="13">#REF!</definedName>
    <definedName name="Excel_BuiltIn__FilterDatabase_23" localSheetId="12">#REF!</definedName>
    <definedName name="Excel_BuiltIn__FilterDatabase_23" localSheetId="11">#REF!</definedName>
    <definedName name="Excel_BuiltIn__FilterDatabase_23" localSheetId="15">#REF!</definedName>
    <definedName name="Excel_BuiltIn__FilterDatabase_23" localSheetId="4">#REF!</definedName>
    <definedName name="Excel_BuiltIn__FilterDatabase_23" localSheetId="0">#REF!</definedName>
    <definedName name="Excel_BuiltIn__FilterDatabase_23" localSheetId="6">#REF!</definedName>
    <definedName name="Excel_BuiltIn__FilterDatabase_23" localSheetId="7">#REF!</definedName>
    <definedName name="Excel_BuiltIn__FilterDatabase_23" localSheetId="8">#REF!</definedName>
    <definedName name="Excel_BuiltIn__FilterDatabase_23" localSheetId="2">#REF!</definedName>
    <definedName name="Excel_BuiltIn__FilterDatabase_23" localSheetId="1">#REF!</definedName>
    <definedName name="Excel_BuiltIn__FilterDatabase_23">#REF!</definedName>
    <definedName name="Excel_BuiltIn__FilterDatabase_24" localSheetId="10">#REF!</definedName>
    <definedName name="Excel_BuiltIn__FilterDatabase_24" localSheetId="14">#REF!</definedName>
    <definedName name="Excel_BuiltIn__FilterDatabase_24" localSheetId="9">#REF!</definedName>
    <definedName name="Excel_BuiltIn__FilterDatabase_24" localSheetId="13">#REF!</definedName>
    <definedName name="Excel_BuiltIn__FilterDatabase_24" localSheetId="12">#REF!</definedName>
    <definedName name="Excel_BuiltIn__FilterDatabase_24" localSheetId="11">#REF!</definedName>
    <definedName name="Excel_BuiltIn__FilterDatabase_24" localSheetId="15">#REF!</definedName>
    <definedName name="Excel_BuiltIn__FilterDatabase_24" localSheetId="4">#REF!</definedName>
    <definedName name="Excel_BuiltIn__FilterDatabase_24" localSheetId="0">#REF!</definedName>
    <definedName name="Excel_BuiltIn__FilterDatabase_24" localSheetId="6">#REF!</definedName>
    <definedName name="Excel_BuiltIn__FilterDatabase_24" localSheetId="7">#REF!</definedName>
    <definedName name="Excel_BuiltIn__FilterDatabase_24" localSheetId="8">#REF!</definedName>
    <definedName name="Excel_BuiltIn__FilterDatabase_24" localSheetId="2">#REF!</definedName>
    <definedName name="Excel_BuiltIn__FilterDatabase_24" localSheetId="1">#REF!</definedName>
    <definedName name="Excel_BuiltIn__FilterDatabase_24">#REF!</definedName>
    <definedName name="Excel_BuiltIn__FilterDatabase_25" localSheetId="10">#REF!</definedName>
    <definedName name="Excel_BuiltIn__FilterDatabase_25" localSheetId="14">#REF!</definedName>
    <definedName name="Excel_BuiltIn__FilterDatabase_25" localSheetId="9">#REF!</definedName>
    <definedName name="Excel_BuiltIn__FilterDatabase_25" localSheetId="13">#REF!</definedName>
    <definedName name="Excel_BuiltIn__FilterDatabase_25" localSheetId="12">#REF!</definedName>
    <definedName name="Excel_BuiltIn__FilterDatabase_25" localSheetId="11">#REF!</definedName>
    <definedName name="Excel_BuiltIn__FilterDatabase_25" localSheetId="15">#REF!</definedName>
    <definedName name="Excel_BuiltIn__FilterDatabase_25" localSheetId="4">#REF!</definedName>
    <definedName name="Excel_BuiltIn__FilterDatabase_25" localSheetId="0">#REF!</definedName>
    <definedName name="Excel_BuiltIn__FilterDatabase_25" localSheetId="6">#REF!</definedName>
    <definedName name="Excel_BuiltIn__FilterDatabase_25" localSheetId="7">#REF!</definedName>
    <definedName name="Excel_BuiltIn__FilterDatabase_25" localSheetId="8">#REF!</definedName>
    <definedName name="Excel_BuiltIn__FilterDatabase_25" localSheetId="2">#REF!</definedName>
    <definedName name="Excel_BuiltIn__FilterDatabase_25" localSheetId="1">#REF!</definedName>
    <definedName name="Excel_BuiltIn__FilterDatabase_25">#REF!</definedName>
    <definedName name="Excel_BuiltIn__FilterDatabase_26" localSheetId="10">#REF!</definedName>
    <definedName name="Excel_BuiltIn__FilterDatabase_26" localSheetId="14">#REF!</definedName>
    <definedName name="Excel_BuiltIn__FilterDatabase_26" localSheetId="9">#REF!</definedName>
    <definedName name="Excel_BuiltIn__FilterDatabase_26" localSheetId="13">#REF!</definedName>
    <definedName name="Excel_BuiltIn__FilterDatabase_26" localSheetId="12">#REF!</definedName>
    <definedName name="Excel_BuiltIn__FilterDatabase_26" localSheetId="11">#REF!</definedName>
    <definedName name="Excel_BuiltIn__FilterDatabase_26" localSheetId="15">#REF!</definedName>
    <definedName name="Excel_BuiltIn__FilterDatabase_26" localSheetId="4">#REF!</definedName>
    <definedName name="Excel_BuiltIn__FilterDatabase_26" localSheetId="0">#REF!</definedName>
    <definedName name="Excel_BuiltIn__FilterDatabase_26" localSheetId="6">#REF!</definedName>
    <definedName name="Excel_BuiltIn__FilterDatabase_26" localSheetId="7">#REF!</definedName>
    <definedName name="Excel_BuiltIn__FilterDatabase_26" localSheetId="8">#REF!</definedName>
    <definedName name="Excel_BuiltIn__FilterDatabase_26" localSheetId="2">#REF!</definedName>
    <definedName name="Excel_BuiltIn__FilterDatabase_26" localSheetId="1">#REF!</definedName>
    <definedName name="Excel_BuiltIn__FilterDatabase_26">#REF!</definedName>
    <definedName name="Excel_BuiltIn__FilterDatabase_27" localSheetId="10">#REF!</definedName>
    <definedName name="Excel_BuiltIn__FilterDatabase_27" localSheetId="14">#REF!</definedName>
    <definedName name="Excel_BuiltIn__FilterDatabase_27" localSheetId="9">#REF!</definedName>
    <definedName name="Excel_BuiltIn__FilterDatabase_27" localSheetId="13">#REF!</definedName>
    <definedName name="Excel_BuiltIn__FilterDatabase_27" localSheetId="12">#REF!</definedName>
    <definedName name="Excel_BuiltIn__FilterDatabase_27" localSheetId="11">#REF!</definedName>
    <definedName name="Excel_BuiltIn__FilterDatabase_27" localSheetId="15">#REF!</definedName>
    <definedName name="Excel_BuiltIn__FilterDatabase_27" localSheetId="4">#REF!</definedName>
    <definedName name="Excel_BuiltIn__FilterDatabase_27" localSheetId="0">#REF!</definedName>
    <definedName name="Excel_BuiltIn__FilterDatabase_27" localSheetId="6">#REF!</definedName>
    <definedName name="Excel_BuiltIn__FilterDatabase_27" localSheetId="7">#REF!</definedName>
    <definedName name="Excel_BuiltIn__FilterDatabase_27" localSheetId="8">#REF!</definedName>
    <definedName name="Excel_BuiltIn__FilterDatabase_27" localSheetId="2">#REF!</definedName>
    <definedName name="Excel_BuiltIn__FilterDatabase_27" localSheetId="1">#REF!</definedName>
    <definedName name="Excel_BuiltIn__FilterDatabase_27">#REF!</definedName>
    <definedName name="Excel_BuiltIn__FilterDatabase_28" localSheetId="10">#REF!</definedName>
    <definedName name="Excel_BuiltIn__FilterDatabase_28" localSheetId="14">#REF!</definedName>
    <definedName name="Excel_BuiltIn__FilterDatabase_28" localSheetId="9">#REF!</definedName>
    <definedName name="Excel_BuiltIn__FilterDatabase_28" localSheetId="13">#REF!</definedName>
    <definedName name="Excel_BuiltIn__FilterDatabase_28" localSheetId="12">#REF!</definedName>
    <definedName name="Excel_BuiltIn__FilterDatabase_28" localSheetId="11">#REF!</definedName>
    <definedName name="Excel_BuiltIn__FilterDatabase_28" localSheetId="15">#REF!</definedName>
    <definedName name="Excel_BuiltIn__FilterDatabase_28" localSheetId="4">#REF!</definedName>
    <definedName name="Excel_BuiltIn__FilterDatabase_28" localSheetId="0">#REF!</definedName>
    <definedName name="Excel_BuiltIn__FilterDatabase_28" localSheetId="6">#REF!</definedName>
    <definedName name="Excel_BuiltIn__FilterDatabase_28" localSheetId="7">#REF!</definedName>
    <definedName name="Excel_BuiltIn__FilterDatabase_28" localSheetId="8">#REF!</definedName>
    <definedName name="Excel_BuiltIn__FilterDatabase_28" localSheetId="2">#REF!</definedName>
    <definedName name="Excel_BuiltIn__FilterDatabase_28" localSheetId="1">#REF!</definedName>
    <definedName name="Excel_BuiltIn__FilterDatabase_28">#REF!</definedName>
    <definedName name="Excel_BuiltIn__FilterDatabase_29" localSheetId="10">#REF!</definedName>
    <definedName name="Excel_BuiltIn__FilterDatabase_29" localSheetId="14">#REF!</definedName>
    <definedName name="Excel_BuiltIn__FilterDatabase_29" localSheetId="9">#REF!</definedName>
    <definedName name="Excel_BuiltIn__FilterDatabase_29" localSheetId="13">#REF!</definedName>
    <definedName name="Excel_BuiltIn__FilterDatabase_29" localSheetId="12">#REF!</definedName>
    <definedName name="Excel_BuiltIn__FilterDatabase_29" localSheetId="11">#REF!</definedName>
    <definedName name="Excel_BuiltIn__FilterDatabase_29" localSheetId="15">#REF!</definedName>
    <definedName name="Excel_BuiltIn__FilterDatabase_29" localSheetId="4">#REF!</definedName>
    <definedName name="Excel_BuiltIn__FilterDatabase_29" localSheetId="0">#REF!</definedName>
    <definedName name="Excel_BuiltIn__FilterDatabase_29" localSheetId="6">#REF!</definedName>
    <definedName name="Excel_BuiltIn__FilterDatabase_29" localSheetId="7">#REF!</definedName>
    <definedName name="Excel_BuiltIn__FilterDatabase_29" localSheetId="8">#REF!</definedName>
    <definedName name="Excel_BuiltIn__FilterDatabase_29" localSheetId="2">#REF!</definedName>
    <definedName name="Excel_BuiltIn__FilterDatabase_29" localSheetId="1">#REF!</definedName>
    <definedName name="Excel_BuiltIn__FilterDatabase_29">#REF!</definedName>
    <definedName name="Excel_BuiltIn__FilterDatabase_3" localSheetId="4">#REF!</definedName>
    <definedName name="Excel_BuiltIn__FilterDatabase_3" localSheetId="0">#REF!</definedName>
    <definedName name="Excel_BuiltIn__FilterDatabase_3" localSheetId="6">#REF!</definedName>
    <definedName name="Excel_BuiltIn__FilterDatabase_3" localSheetId="7">#REF!</definedName>
    <definedName name="Excel_BuiltIn__FilterDatabase_3" localSheetId="8">#REF!</definedName>
    <definedName name="Excel_BuiltIn__FilterDatabase_3" localSheetId="2">#REF!</definedName>
    <definedName name="Excel_BuiltIn__FilterDatabase_3" localSheetId="1">#REF!</definedName>
    <definedName name="Excel_BuiltIn__FilterDatabase_3">#REF!</definedName>
    <definedName name="Excel_BuiltIn__FilterDatabase_30" localSheetId="10">#REF!</definedName>
    <definedName name="Excel_BuiltIn__FilterDatabase_30" localSheetId="14">#REF!</definedName>
    <definedName name="Excel_BuiltIn__FilterDatabase_30" localSheetId="9">#REF!</definedName>
    <definedName name="Excel_BuiltIn__FilterDatabase_30" localSheetId="13">#REF!</definedName>
    <definedName name="Excel_BuiltIn__FilterDatabase_30" localSheetId="12">#REF!</definedName>
    <definedName name="Excel_BuiltIn__FilterDatabase_30" localSheetId="11">#REF!</definedName>
    <definedName name="Excel_BuiltIn__FilterDatabase_30" localSheetId="15">#REF!</definedName>
    <definedName name="Excel_BuiltIn__FilterDatabase_30" localSheetId="4">#REF!</definedName>
    <definedName name="Excel_BuiltIn__FilterDatabase_30" localSheetId="0">#REF!</definedName>
    <definedName name="Excel_BuiltIn__FilterDatabase_30" localSheetId="6">#REF!</definedName>
    <definedName name="Excel_BuiltIn__FilterDatabase_30" localSheetId="7">#REF!</definedName>
    <definedName name="Excel_BuiltIn__FilterDatabase_30" localSheetId="8">#REF!</definedName>
    <definedName name="Excel_BuiltIn__FilterDatabase_30" localSheetId="2">#REF!</definedName>
    <definedName name="Excel_BuiltIn__FilterDatabase_30" localSheetId="1">#REF!</definedName>
    <definedName name="Excel_BuiltIn__FilterDatabase_30">#REF!</definedName>
    <definedName name="Excel_BuiltIn__FilterDatabase_31" localSheetId="10">#REF!</definedName>
    <definedName name="Excel_BuiltIn__FilterDatabase_31" localSheetId="14">#REF!</definedName>
    <definedName name="Excel_BuiltIn__FilterDatabase_31" localSheetId="9">#REF!</definedName>
    <definedName name="Excel_BuiltIn__FilterDatabase_31" localSheetId="13">#REF!</definedName>
    <definedName name="Excel_BuiltIn__FilterDatabase_31" localSheetId="12">#REF!</definedName>
    <definedName name="Excel_BuiltIn__FilterDatabase_31" localSheetId="11">#REF!</definedName>
    <definedName name="Excel_BuiltIn__FilterDatabase_31" localSheetId="15">#REF!</definedName>
    <definedName name="Excel_BuiltIn__FilterDatabase_31" localSheetId="4">#REF!</definedName>
    <definedName name="Excel_BuiltIn__FilterDatabase_31" localSheetId="0">#REF!</definedName>
    <definedName name="Excel_BuiltIn__FilterDatabase_31" localSheetId="6">#REF!</definedName>
    <definedName name="Excel_BuiltIn__FilterDatabase_31" localSheetId="7">#REF!</definedName>
    <definedName name="Excel_BuiltIn__FilterDatabase_31" localSheetId="8">#REF!</definedName>
    <definedName name="Excel_BuiltIn__FilterDatabase_31" localSheetId="2">#REF!</definedName>
    <definedName name="Excel_BuiltIn__FilterDatabase_31" localSheetId="1">#REF!</definedName>
    <definedName name="Excel_BuiltIn__FilterDatabase_31">#REF!</definedName>
    <definedName name="Excel_BuiltIn__FilterDatabase_32" localSheetId="10">#REF!</definedName>
    <definedName name="Excel_BuiltIn__FilterDatabase_32" localSheetId="14">#REF!</definedName>
    <definedName name="Excel_BuiltIn__FilterDatabase_32" localSheetId="9">#REF!</definedName>
    <definedName name="Excel_BuiltIn__FilterDatabase_32" localSheetId="13">#REF!</definedName>
    <definedName name="Excel_BuiltIn__FilterDatabase_32" localSheetId="12">#REF!</definedName>
    <definedName name="Excel_BuiltIn__FilterDatabase_32" localSheetId="11">#REF!</definedName>
    <definedName name="Excel_BuiltIn__FilterDatabase_32" localSheetId="15">#REF!</definedName>
    <definedName name="Excel_BuiltIn__FilterDatabase_32" localSheetId="4">#REF!</definedName>
    <definedName name="Excel_BuiltIn__FilterDatabase_32" localSheetId="0">#REF!</definedName>
    <definedName name="Excel_BuiltIn__FilterDatabase_32" localSheetId="6">#REF!</definedName>
    <definedName name="Excel_BuiltIn__FilterDatabase_32" localSheetId="7">#REF!</definedName>
    <definedName name="Excel_BuiltIn__FilterDatabase_32" localSheetId="8">#REF!</definedName>
    <definedName name="Excel_BuiltIn__FilterDatabase_32" localSheetId="2">#REF!</definedName>
    <definedName name="Excel_BuiltIn__FilterDatabase_32" localSheetId="1">#REF!</definedName>
    <definedName name="Excel_BuiltIn__FilterDatabase_32">#REF!</definedName>
    <definedName name="Excel_BuiltIn__FilterDatabase_33" localSheetId="10">#REF!</definedName>
    <definedName name="Excel_BuiltIn__FilterDatabase_33" localSheetId="14">#REF!</definedName>
    <definedName name="Excel_BuiltIn__FilterDatabase_33" localSheetId="9">#REF!</definedName>
    <definedName name="Excel_BuiltIn__FilterDatabase_33" localSheetId="13">#REF!</definedName>
    <definedName name="Excel_BuiltIn__FilterDatabase_33" localSheetId="12">#REF!</definedName>
    <definedName name="Excel_BuiltIn__FilterDatabase_33" localSheetId="11">#REF!</definedName>
    <definedName name="Excel_BuiltIn__FilterDatabase_33" localSheetId="15">#REF!</definedName>
    <definedName name="Excel_BuiltIn__FilterDatabase_33" localSheetId="4">#REF!</definedName>
    <definedName name="Excel_BuiltIn__FilterDatabase_33" localSheetId="0">#REF!</definedName>
    <definedName name="Excel_BuiltIn__FilterDatabase_33" localSheetId="6">#REF!</definedName>
    <definedName name="Excel_BuiltIn__FilterDatabase_33" localSheetId="7">#REF!</definedName>
    <definedName name="Excel_BuiltIn__FilterDatabase_33" localSheetId="8">#REF!</definedName>
    <definedName name="Excel_BuiltIn__FilterDatabase_33" localSheetId="2">#REF!</definedName>
    <definedName name="Excel_BuiltIn__FilterDatabase_33" localSheetId="1">#REF!</definedName>
    <definedName name="Excel_BuiltIn__FilterDatabase_33">#REF!</definedName>
    <definedName name="Excel_BuiltIn__FilterDatabase_34" localSheetId="10">#REF!</definedName>
    <definedName name="Excel_BuiltIn__FilterDatabase_34" localSheetId="14">#REF!</definedName>
    <definedName name="Excel_BuiltIn__FilterDatabase_34" localSheetId="9">#REF!</definedName>
    <definedName name="Excel_BuiltIn__FilterDatabase_34" localSheetId="13">#REF!</definedName>
    <definedName name="Excel_BuiltIn__FilterDatabase_34" localSheetId="12">#REF!</definedName>
    <definedName name="Excel_BuiltIn__FilterDatabase_34" localSheetId="11">#REF!</definedName>
    <definedName name="Excel_BuiltIn__FilterDatabase_34" localSheetId="15">#REF!</definedName>
    <definedName name="Excel_BuiltIn__FilterDatabase_34" localSheetId="4">#REF!</definedName>
    <definedName name="Excel_BuiltIn__FilterDatabase_34" localSheetId="0">#REF!</definedName>
    <definedName name="Excel_BuiltIn__FilterDatabase_34" localSheetId="6">#REF!</definedName>
    <definedName name="Excel_BuiltIn__FilterDatabase_34" localSheetId="7">#REF!</definedName>
    <definedName name="Excel_BuiltIn__FilterDatabase_34" localSheetId="8">#REF!</definedName>
    <definedName name="Excel_BuiltIn__FilterDatabase_34" localSheetId="2">#REF!</definedName>
    <definedName name="Excel_BuiltIn__FilterDatabase_34" localSheetId="1">#REF!</definedName>
    <definedName name="Excel_BuiltIn__FilterDatabase_34">#REF!</definedName>
    <definedName name="Excel_BuiltIn__FilterDatabase_35" localSheetId="10">#REF!</definedName>
    <definedName name="Excel_BuiltIn__FilterDatabase_35" localSheetId="14">#REF!</definedName>
    <definedName name="Excel_BuiltIn__FilterDatabase_35" localSheetId="9">#REF!</definedName>
    <definedName name="Excel_BuiltIn__FilterDatabase_35" localSheetId="13">#REF!</definedName>
    <definedName name="Excel_BuiltIn__FilterDatabase_35" localSheetId="12">#REF!</definedName>
    <definedName name="Excel_BuiltIn__FilterDatabase_35" localSheetId="11">#REF!</definedName>
    <definedName name="Excel_BuiltIn__FilterDatabase_35" localSheetId="15">#REF!</definedName>
    <definedName name="Excel_BuiltIn__FilterDatabase_35" localSheetId="4">#REF!</definedName>
    <definedName name="Excel_BuiltIn__FilterDatabase_35" localSheetId="0">#REF!</definedName>
    <definedName name="Excel_BuiltIn__FilterDatabase_35" localSheetId="6">#REF!</definedName>
    <definedName name="Excel_BuiltIn__FilterDatabase_35" localSheetId="7">#REF!</definedName>
    <definedName name="Excel_BuiltIn__FilterDatabase_35" localSheetId="8">#REF!</definedName>
    <definedName name="Excel_BuiltIn__FilterDatabase_35" localSheetId="2">#REF!</definedName>
    <definedName name="Excel_BuiltIn__FilterDatabase_35" localSheetId="1">#REF!</definedName>
    <definedName name="Excel_BuiltIn__FilterDatabase_35">#REF!</definedName>
    <definedName name="Excel_BuiltIn__FilterDatabase_36" localSheetId="10">#REF!</definedName>
    <definedName name="Excel_BuiltIn__FilterDatabase_36" localSheetId="14">#REF!</definedName>
    <definedName name="Excel_BuiltIn__FilterDatabase_36" localSheetId="9">#REF!</definedName>
    <definedName name="Excel_BuiltIn__FilterDatabase_36" localSheetId="13">#REF!</definedName>
    <definedName name="Excel_BuiltIn__FilterDatabase_36" localSheetId="12">#REF!</definedName>
    <definedName name="Excel_BuiltIn__FilterDatabase_36" localSheetId="11">#REF!</definedName>
    <definedName name="Excel_BuiltIn__FilterDatabase_36" localSheetId="15">#REF!</definedName>
    <definedName name="Excel_BuiltIn__FilterDatabase_36" localSheetId="4">#REF!</definedName>
    <definedName name="Excel_BuiltIn__FilterDatabase_36" localSheetId="0">#REF!</definedName>
    <definedName name="Excel_BuiltIn__FilterDatabase_36" localSheetId="6">#REF!</definedName>
    <definedName name="Excel_BuiltIn__FilterDatabase_36" localSheetId="7">#REF!</definedName>
    <definedName name="Excel_BuiltIn__FilterDatabase_36" localSheetId="8">#REF!</definedName>
    <definedName name="Excel_BuiltIn__FilterDatabase_36" localSheetId="2">#REF!</definedName>
    <definedName name="Excel_BuiltIn__FilterDatabase_36" localSheetId="1">#REF!</definedName>
    <definedName name="Excel_BuiltIn__FilterDatabase_36">#REF!</definedName>
    <definedName name="Excel_BuiltIn__FilterDatabase_37" localSheetId="10">#REF!</definedName>
    <definedName name="Excel_BuiltIn__FilterDatabase_37" localSheetId="14">#REF!</definedName>
    <definedName name="Excel_BuiltIn__FilterDatabase_37" localSheetId="9">#REF!</definedName>
    <definedName name="Excel_BuiltIn__FilterDatabase_37" localSheetId="13">#REF!</definedName>
    <definedName name="Excel_BuiltIn__FilterDatabase_37" localSheetId="12">#REF!</definedName>
    <definedName name="Excel_BuiltIn__FilterDatabase_37" localSheetId="11">#REF!</definedName>
    <definedName name="Excel_BuiltIn__FilterDatabase_37" localSheetId="15">#REF!</definedName>
    <definedName name="Excel_BuiltIn__FilterDatabase_37" localSheetId="4">#REF!</definedName>
    <definedName name="Excel_BuiltIn__FilterDatabase_37" localSheetId="0">#REF!</definedName>
    <definedName name="Excel_BuiltIn__FilterDatabase_37" localSheetId="6">#REF!</definedName>
    <definedName name="Excel_BuiltIn__FilterDatabase_37" localSheetId="7">#REF!</definedName>
    <definedName name="Excel_BuiltIn__FilterDatabase_37" localSheetId="8">#REF!</definedName>
    <definedName name="Excel_BuiltIn__FilterDatabase_37" localSheetId="2">#REF!</definedName>
    <definedName name="Excel_BuiltIn__FilterDatabase_37" localSheetId="1">#REF!</definedName>
    <definedName name="Excel_BuiltIn__FilterDatabase_37">#REF!</definedName>
    <definedName name="Excel_BuiltIn__FilterDatabase_38" localSheetId="4">#REF!</definedName>
    <definedName name="Excel_BuiltIn__FilterDatabase_38" localSheetId="0">#REF!</definedName>
    <definedName name="Excel_BuiltIn__FilterDatabase_38" localSheetId="6">#REF!</definedName>
    <definedName name="Excel_BuiltIn__FilterDatabase_38" localSheetId="7">#REF!</definedName>
    <definedName name="Excel_BuiltIn__FilterDatabase_38" localSheetId="8">#REF!</definedName>
    <definedName name="Excel_BuiltIn__FilterDatabase_38" localSheetId="2">#REF!</definedName>
    <definedName name="Excel_BuiltIn__FilterDatabase_38" localSheetId="1">#REF!</definedName>
    <definedName name="Excel_BuiltIn__FilterDatabase_38">#REF!</definedName>
    <definedName name="Excel_BuiltIn__FilterDatabase_39" localSheetId="10">#REF!</definedName>
    <definedName name="Excel_BuiltIn__FilterDatabase_39" localSheetId="14">#REF!</definedName>
    <definedName name="Excel_BuiltIn__FilterDatabase_39" localSheetId="9">#REF!</definedName>
    <definedName name="Excel_BuiltIn__FilterDatabase_39" localSheetId="13">#REF!</definedName>
    <definedName name="Excel_BuiltIn__FilterDatabase_39" localSheetId="12">#REF!</definedName>
    <definedName name="Excel_BuiltIn__FilterDatabase_39" localSheetId="11">#REF!</definedName>
    <definedName name="Excel_BuiltIn__FilterDatabase_39" localSheetId="15">#REF!</definedName>
    <definedName name="Excel_BuiltIn__FilterDatabase_39" localSheetId="4">#REF!</definedName>
    <definedName name="Excel_BuiltIn__FilterDatabase_39" localSheetId="0">#REF!</definedName>
    <definedName name="Excel_BuiltIn__FilterDatabase_39" localSheetId="6">#REF!</definedName>
    <definedName name="Excel_BuiltIn__FilterDatabase_39" localSheetId="7">#REF!</definedName>
    <definedName name="Excel_BuiltIn__FilterDatabase_39" localSheetId="8">#REF!</definedName>
    <definedName name="Excel_BuiltIn__FilterDatabase_39" localSheetId="2">#REF!</definedName>
    <definedName name="Excel_BuiltIn__FilterDatabase_39" localSheetId="1">#REF!</definedName>
    <definedName name="Excel_BuiltIn__FilterDatabase_39">#REF!</definedName>
    <definedName name="Excel_BuiltIn__FilterDatabase_40" localSheetId="10">#REF!</definedName>
    <definedName name="Excel_BuiltIn__FilterDatabase_40" localSheetId="14">#REF!</definedName>
    <definedName name="Excel_BuiltIn__FilterDatabase_40" localSheetId="9">#REF!</definedName>
    <definedName name="Excel_BuiltIn__FilterDatabase_40" localSheetId="13">#REF!</definedName>
    <definedName name="Excel_BuiltIn__FilterDatabase_40" localSheetId="12">#REF!</definedName>
    <definedName name="Excel_BuiltIn__FilterDatabase_40" localSheetId="11">#REF!</definedName>
    <definedName name="Excel_BuiltIn__FilterDatabase_40" localSheetId="15">#REF!</definedName>
    <definedName name="Excel_BuiltIn__FilterDatabase_40" localSheetId="4">#REF!</definedName>
    <definedName name="Excel_BuiltIn__FilterDatabase_40" localSheetId="0">#REF!</definedName>
    <definedName name="Excel_BuiltIn__FilterDatabase_40" localSheetId="6">#REF!</definedName>
    <definedName name="Excel_BuiltIn__FilterDatabase_40" localSheetId="7">#REF!</definedName>
    <definedName name="Excel_BuiltIn__FilterDatabase_40" localSheetId="8">#REF!</definedName>
    <definedName name="Excel_BuiltIn__FilterDatabase_40" localSheetId="2">#REF!</definedName>
    <definedName name="Excel_BuiltIn__FilterDatabase_40" localSheetId="1">#REF!</definedName>
    <definedName name="Excel_BuiltIn__FilterDatabase_40">#REF!</definedName>
    <definedName name="Excel_BuiltIn__FilterDatabase_41" localSheetId="10">#REF!</definedName>
    <definedName name="Excel_BuiltIn__FilterDatabase_41" localSheetId="14">#REF!</definedName>
    <definedName name="Excel_BuiltIn__FilterDatabase_41" localSheetId="9">#REF!</definedName>
    <definedName name="Excel_BuiltIn__FilterDatabase_41" localSheetId="13">#REF!</definedName>
    <definedName name="Excel_BuiltIn__FilterDatabase_41" localSheetId="12">#REF!</definedName>
    <definedName name="Excel_BuiltIn__FilterDatabase_41" localSheetId="11">#REF!</definedName>
    <definedName name="Excel_BuiltIn__FilterDatabase_41" localSheetId="15">#REF!</definedName>
    <definedName name="Excel_BuiltIn__FilterDatabase_41" localSheetId="4">#REF!</definedName>
    <definedName name="Excel_BuiltIn__FilterDatabase_41" localSheetId="0">#REF!</definedName>
    <definedName name="Excel_BuiltIn__FilterDatabase_41" localSheetId="6">#REF!</definedName>
    <definedName name="Excel_BuiltIn__FilterDatabase_41" localSheetId="7">#REF!</definedName>
    <definedName name="Excel_BuiltIn__FilterDatabase_41" localSheetId="8">#REF!</definedName>
    <definedName name="Excel_BuiltIn__FilterDatabase_41" localSheetId="2">#REF!</definedName>
    <definedName name="Excel_BuiltIn__FilterDatabase_41" localSheetId="1">#REF!</definedName>
    <definedName name="Excel_BuiltIn__FilterDatabase_41">#REF!</definedName>
    <definedName name="Excel_BuiltIn__FilterDatabase_42" localSheetId="10">#REF!</definedName>
    <definedName name="Excel_BuiltIn__FilterDatabase_42" localSheetId="14">#REF!</definedName>
    <definedName name="Excel_BuiltIn__FilterDatabase_42" localSheetId="9">#REF!</definedName>
    <definedName name="Excel_BuiltIn__FilterDatabase_42" localSheetId="13">#REF!</definedName>
    <definedName name="Excel_BuiltIn__FilterDatabase_42" localSheetId="12">#REF!</definedName>
    <definedName name="Excel_BuiltIn__FilterDatabase_42" localSheetId="11">#REF!</definedName>
    <definedName name="Excel_BuiltIn__FilterDatabase_42" localSheetId="15">#REF!</definedName>
    <definedName name="Excel_BuiltIn__FilterDatabase_42" localSheetId="4">#REF!</definedName>
    <definedName name="Excel_BuiltIn__FilterDatabase_42" localSheetId="0">#REF!</definedName>
    <definedName name="Excel_BuiltIn__FilterDatabase_42" localSheetId="6">#REF!</definedName>
    <definedName name="Excel_BuiltIn__FilterDatabase_42" localSheetId="7">#REF!</definedName>
    <definedName name="Excel_BuiltIn__FilterDatabase_42" localSheetId="8">#REF!</definedName>
    <definedName name="Excel_BuiltIn__FilterDatabase_42" localSheetId="2">#REF!</definedName>
    <definedName name="Excel_BuiltIn__FilterDatabase_42" localSheetId="1">#REF!</definedName>
    <definedName name="Excel_BuiltIn__FilterDatabase_42">#REF!</definedName>
    <definedName name="Excel_BuiltIn__FilterDatabase_8" localSheetId="10">#REF!</definedName>
    <definedName name="Excel_BuiltIn__FilterDatabase_8" localSheetId="14">#REF!</definedName>
    <definedName name="Excel_BuiltIn__FilterDatabase_8" localSheetId="9">#REF!</definedName>
    <definedName name="Excel_BuiltIn__FilterDatabase_8" localSheetId="13">#REF!</definedName>
    <definedName name="Excel_BuiltIn__FilterDatabase_8" localSheetId="12">#REF!</definedName>
    <definedName name="Excel_BuiltIn__FilterDatabase_8" localSheetId="11">#REF!</definedName>
    <definedName name="Excel_BuiltIn__FilterDatabase_8" localSheetId="15">#REF!</definedName>
    <definedName name="Excel_BuiltIn__FilterDatabase_8" localSheetId="4">#REF!</definedName>
    <definedName name="Excel_BuiltIn__FilterDatabase_8" localSheetId="0">#REF!</definedName>
    <definedName name="Excel_BuiltIn__FilterDatabase_8" localSheetId="6">#REF!</definedName>
    <definedName name="Excel_BuiltIn__FilterDatabase_8" localSheetId="7">#REF!</definedName>
    <definedName name="Excel_BuiltIn__FilterDatabase_8" localSheetId="8">#REF!</definedName>
    <definedName name="Excel_BuiltIn__FilterDatabase_8" localSheetId="2">#REF!</definedName>
    <definedName name="Excel_BuiltIn__FilterDatabase_8" localSheetId="1">#REF!</definedName>
    <definedName name="Excel_BuiltIn__FilterDatabase_8">#REF!</definedName>
    <definedName name="Excel_BuiltIn__FilterDatabase_9" localSheetId="10">#REF!</definedName>
    <definedName name="Excel_BuiltIn__FilterDatabase_9" localSheetId="14">#REF!</definedName>
    <definedName name="Excel_BuiltIn__FilterDatabase_9" localSheetId="9">#REF!</definedName>
    <definedName name="Excel_BuiltIn__FilterDatabase_9" localSheetId="13">#REF!</definedName>
    <definedName name="Excel_BuiltIn__FilterDatabase_9" localSheetId="12">#REF!</definedName>
    <definedName name="Excel_BuiltIn__FilterDatabase_9" localSheetId="11">#REF!</definedName>
    <definedName name="Excel_BuiltIn__FilterDatabase_9" localSheetId="15">#REF!</definedName>
    <definedName name="Excel_BuiltIn__FilterDatabase_9" localSheetId="4">#REF!</definedName>
    <definedName name="Excel_BuiltIn__FilterDatabase_9" localSheetId="0">#REF!</definedName>
    <definedName name="Excel_BuiltIn__FilterDatabase_9" localSheetId="6">#REF!</definedName>
    <definedName name="Excel_BuiltIn__FilterDatabase_9" localSheetId="7">#REF!</definedName>
    <definedName name="Excel_BuiltIn__FilterDatabase_9" localSheetId="8">#REF!</definedName>
    <definedName name="Excel_BuiltIn__FilterDatabase_9" localSheetId="2">#REF!</definedName>
    <definedName name="Excel_BuiltIn__FilterDatabase_9" localSheetId="1">#REF!</definedName>
    <definedName name="Excel_BuiltIn__FilterDatabase_9">#REF!</definedName>
    <definedName name="_xlnm.Print_Area" localSheetId="10">'01-05'!$A$1:$L$29</definedName>
    <definedName name="_xlnm.Print_Area" localSheetId="14">'03-04'!$A$1:$L$29</definedName>
    <definedName name="_xlnm.Print_Area" localSheetId="9">'08-05'!$A$1:$L$29</definedName>
    <definedName name="_xlnm.Print_Area" localSheetId="13">'10-04'!$A$1:$L$29</definedName>
    <definedName name="_xlnm.Print_Area" localSheetId="12">'17-04'!$A$1:$L$29</definedName>
    <definedName name="_xlnm.Print_Area" localSheetId="11">'24-04'!$A$1:$L$29</definedName>
    <definedName name="_xlnm.Print_Area" localSheetId="15">'27-03'!$A$1:$L$29</definedName>
    <definedName name="_xlnm.Print_Area" localSheetId="3">Pt!$A$1:$AN$24</definedName>
    <definedName name="_xlnm.Print_Area" localSheetId="0">Rank!$A$1:$O$27</definedName>
    <definedName name="_xlnm.Print_Area" localSheetId="6">SR!$A$1:$AH$27</definedName>
    <definedName name="_xlnm.Print_Area" localSheetId="7">TF!$A$1:$C$31</definedName>
    <definedName name="_xlnm.Print_Area" localSheetId="8">TP!$H$36:$L$40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6" l="1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K23" i="6"/>
  <c r="L23" i="6"/>
  <c r="M23" i="6"/>
  <c r="N23" i="6"/>
  <c r="O23" i="6"/>
  <c r="P23" i="6"/>
  <c r="Q23" i="6"/>
  <c r="R23" i="6"/>
  <c r="S23" i="6"/>
  <c r="T23" i="6"/>
  <c r="U23" i="6"/>
  <c r="V23" i="6"/>
  <c r="C23" i="6" s="1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I3" i="2"/>
  <c r="I4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5" i="2"/>
  <c r="H5" i="2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3" i="6"/>
  <c r="L3" i="9"/>
  <c r="L4" i="9"/>
  <c r="L5" i="9"/>
  <c r="L6" i="9"/>
  <c r="L7" i="9"/>
  <c r="L8" i="9"/>
  <c r="L9" i="9"/>
  <c r="L10" i="9"/>
  <c r="L11" i="9"/>
  <c r="L2" i="9"/>
  <c r="H3" i="2"/>
  <c r="H4" i="2"/>
  <c r="H9" i="2"/>
  <c r="H6" i="2"/>
  <c r="H10" i="2"/>
  <c r="H7" i="2"/>
  <c r="H8" i="2"/>
  <c r="H11" i="2"/>
  <c r="H12" i="2"/>
  <c r="H13" i="2"/>
  <c r="H14" i="2"/>
  <c r="H15" i="2"/>
  <c r="H17" i="2"/>
  <c r="H18" i="2"/>
  <c r="H16" i="2"/>
  <c r="H19" i="2"/>
  <c r="H20" i="2"/>
  <c r="H21" i="2"/>
  <c r="H22" i="2"/>
  <c r="H23" i="2"/>
  <c r="H24" i="2"/>
  <c r="H6" i="6"/>
  <c r="H5" i="6"/>
  <c r="H4" i="6"/>
  <c r="H9" i="6"/>
  <c r="H10" i="6"/>
  <c r="H11" i="6"/>
  <c r="H12" i="6"/>
  <c r="H7" i="6"/>
  <c r="H8" i="6"/>
  <c r="H14" i="6"/>
  <c r="H13" i="6"/>
  <c r="H16" i="6"/>
  <c r="H15" i="6"/>
  <c r="H19" i="6"/>
  <c r="H17" i="6"/>
  <c r="H20" i="6"/>
  <c r="H21" i="6"/>
  <c r="H18" i="6"/>
  <c r="H22" i="6"/>
  <c r="H23" i="6"/>
  <c r="H3" i="6"/>
  <c r="H6" i="3"/>
  <c r="H7" i="3"/>
  <c r="H3" i="3"/>
  <c r="H4" i="3"/>
  <c r="H14" i="3"/>
  <c r="H10" i="3"/>
  <c r="H11" i="3"/>
  <c r="H8" i="3"/>
  <c r="H9" i="3"/>
  <c r="H13" i="3"/>
  <c r="H12" i="3"/>
  <c r="H16" i="3"/>
  <c r="H17" i="3"/>
  <c r="H15" i="3"/>
  <c r="H20" i="3"/>
  <c r="H18" i="3"/>
  <c r="H19" i="3"/>
  <c r="H21" i="3"/>
  <c r="H23" i="3"/>
  <c r="H22" i="3"/>
  <c r="H24" i="3"/>
  <c r="H5" i="3"/>
  <c r="G3" i="2" l="1"/>
  <c r="G4" i="2"/>
  <c r="G9" i="2"/>
  <c r="G5" i="2"/>
  <c r="G10" i="2"/>
  <c r="G6" i="2"/>
  <c r="G12" i="2"/>
  <c r="G13" i="2"/>
  <c r="G14" i="2"/>
  <c r="G15" i="2"/>
  <c r="G17" i="2"/>
  <c r="G7" i="2"/>
  <c r="G11" i="2"/>
  <c r="G18" i="2"/>
  <c r="G19" i="2"/>
  <c r="G20" i="2"/>
  <c r="G21" i="2"/>
  <c r="G16" i="2"/>
  <c r="G8" i="2"/>
  <c r="G23" i="2"/>
  <c r="G24" i="2"/>
  <c r="G22" i="2"/>
  <c r="G4" i="6"/>
  <c r="G5" i="6"/>
  <c r="G6" i="6"/>
  <c r="G11" i="6"/>
  <c r="G9" i="6"/>
  <c r="G10" i="6"/>
  <c r="G14" i="6"/>
  <c r="G13" i="6"/>
  <c r="G16" i="6"/>
  <c r="G15" i="6"/>
  <c r="G12" i="6"/>
  <c r="G8" i="6"/>
  <c r="G17" i="6"/>
  <c r="G20" i="6"/>
  <c r="G19" i="6"/>
  <c r="G21" i="6"/>
  <c r="G18" i="6"/>
  <c r="G22" i="6"/>
  <c r="G7" i="6"/>
  <c r="G24" i="6"/>
  <c r="G23" i="6"/>
  <c r="G3" i="6"/>
  <c r="G10" i="3"/>
  <c r="G4" i="3"/>
  <c r="G7" i="3"/>
  <c r="G11" i="3"/>
  <c r="G8" i="3"/>
  <c r="G9" i="3"/>
  <c r="G3" i="3"/>
  <c r="G13" i="3"/>
  <c r="G12" i="3"/>
  <c r="G14" i="3"/>
  <c r="G6" i="3"/>
  <c r="G16" i="3"/>
  <c r="G17" i="3"/>
  <c r="G15" i="3"/>
  <c r="G20" i="3"/>
  <c r="G19" i="3"/>
  <c r="G22" i="3"/>
  <c r="G18" i="3"/>
  <c r="G21" i="3"/>
  <c r="G23" i="3"/>
  <c r="G24" i="3"/>
  <c r="G5" i="3"/>
  <c r="F6" i="2" l="1"/>
  <c r="F3" i="2"/>
  <c r="F4" i="2"/>
  <c r="F10" i="2"/>
  <c r="F9" i="2"/>
  <c r="F13" i="2"/>
  <c r="F14" i="2"/>
  <c r="F17" i="2"/>
  <c r="F7" i="2"/>
  <c r="F18" i="2"/>
  <c r="F15" i="2"/>
  <c r="F12" i="2"/>
  <c r="F19" i="2"/>
  <c r="F20" i="2"/>
  <c r="F16" i="2"/>
  <c r="F11" i="2"/>
  <c r="F8" i="2"/>
  <c r="F21" i="2"/>
  <c r="F23" i="2"/>
  <c r="F24" i="2"/>
  <c r="F22" i="2"/>
  <c r="F5" i="2"/>
  <c r="F3" i="6"/>
  <c r="F5" i="6"/>
  <c r="F10" i="6"/>
  <c r="F9" i="6"/>
  <c r="F4" i="6"/>
  <c r="F14" i="6"/>
  <c r="F11" i="6"/>
  <c r="F13" i="6"/>
  <c r="F15" i="6"/>
  <c r="F12" i="6"/>
  <c r="F17" i="6"/>
  <c r="F20" i="6"/>
  <c r="F16" i="6"/>
  <c r="F22" i="6"/>
  <c r="F19" i="6"/>
  <c r="F21" i="6"/>
  <c r="F8" i="6"/>
  <c r="F7" i="6"/>
  <c r="F18" i="6"/>
  <c r="F24" i="6"/>
  <c r="F23" i="6"/>
  <c r="F6" i="6"/>
  <c r="F7" i="3"/>
  <c r="F4" i="3"/>
  <c r="F10" i="3"/>
  <c r="F11" i="3"/>
  <c r="F6" i="3"/>
  <c r="F8" i="3"/>
  <c r="F17" i="3"/>
  <c r="F15" i="3"/>
  <c r="F13" i="3"/>
  <c r="F9" i="3"/>
  <c r="F3" i="3"/>
  <c r="F12" i="3"/>
  <c r="F19" i="3"/>
  <c r="F22" i="3"/>
  <c r="F18" i="3"/>
  <c r="F14" i="3"/>
  <c r="F16" i="3"/>
  <c r="F21" i="3"/>
  <c r="F23" i="3"/>
  <c r="F20" i="3"/>
  <c r="F24" i="3"/>
  <c r="F5" i="3"/>
  <c r="G4" i="18"/>
  <c r="G4" i="17"/>
  <c r="A6" i="17"/>
  <c r="G4" i="16"/>
  <c r="G4" i="15"/>
  <c r="G4" i="14"/>
  <c r="J22" i="5"/>
  <c r="J23" i="5"/>
  <c r="J24" i="5"/>
  <c r="B32" i="18" l="1"/>
  <c r="C32" i="18"/>
  <c r="D32" i="18"/>
  <c r="E32" i="18"/>
  <c r="F32" i="18"/>
  <c r="A32" i="18"/>
  <c r="A4" i="18" s="1"/>
  <c r="G32" i="18"/>
  <c r="AH29" i="18"/>
  <c r="AG29" i="18"/>
  <c r="AF29" i="18"/>
  <c r="AE29" i="18"/>
  <c r="AD29" i="18"/>
  <c r="AC29" i="18"/>
  <c r="AB29" i="18"/>
  <c r="AA29" i="18"/>
  <c r="Z29" i="18"/>
  <c r="Y29" i="18"/>
  <c r="O29" i="18"/>
  <c r="N29" i="18"/>
  <c r="G29" i="18"/>
  <c r="I29" i="18" s="1"/>
  <c r="AH28" i="18"/>
  <c r="AG28" i="18"/>
  <c r="AF28" i="18"/>
  <c r="AE28" i="18"/>
  <c r="AD28" i="18"/>
  <c r="AC28" i="18"/>
  <c r="AB28" i="18"/>
  <c r="AA28" i="18"/>
  <c r="Z28" i="18"/>
  <c r="Y28" i="18"/>
  <c r="O28" i="18"/>
  <c r="N28" i="18"/>
  <c r="G28" i="18"/>
  <c r="I28" i="18" s="1"/>
  <c r="AH27" i="18"/>
  <c r="AG27" i="18"/>
  <c r="AF27" i="18"/>
  <c r="AE27" i="18"/>
  <c r="AD27" i="18"/>
  <c r="AC27" i="18"/>
  <c r="AB27" i="18"/>
  <c r="AA27" i="18"/>
  <c r="Z27" i="18"/>
  <c r="Y27" i="18"/>
  <c r="O27" i="18"/>
  <c r="N27" i="18"/>
  <c r="G27" i="18"/>
  <c r="I27" i="18" s="1"/>
  <c r="AH26" i="18"/>
  <c r="AG26" i="18"/>
  <c r="AF26" i="18"/>
  <c r="AE26" i="18"/>
  <c r="AD26" i="18"/>
  <c r="AC26" i="18"/>
  <c r="AB26" i="18"/>
  <c r="AA26" i="18"/>
  <c r="Z26" i="18"/>
  <c r="Y26" i="18"/>
  <c r="O26" i="18"/>
  <c r="N26" i="18"/>
  <c r="G26" i="18"/>
  <c r="I26" i="18" s="1"/>
  <c r="AH25" i="18"/>
  <c r="AG25" i="18"/>
  <c r="AF25" i="18"/>
  <c r="AE25" i="18"/>
  <c r="AD25" i="18"/>
  <c r="AC25" i="18"/>
  <c r="AB25" i="18"/>
  <c r="AA25" i="18"/>
  <c r="Z25" i="18"/>
  <c r="Y25" i="18"/>
  <c r="O25" i="18"/>
  <c r="N25" i="18"/>
  <c r="G25" i="18"/>
  <c r="I25" i="18" s="1"/>
  <c r="AH24" i="18"/>
  <c r="AG24" i="18"/>
  <c r="AF24" i="18"/>
  <c r="AE24" i="18"/>
  <c r="AD24" i="18"/>
  <c r="AC24" i="18"/>
  <c r="AB24" i="18"/>
  <c r="AA24" i="18"/>
  <c r="Z24" i="18"/>
  <c r="Y24" i="18"/>
  <c r="O24" i="18"/>
  <c r="N24" i="18"/>
  <c r="G24" i="18"/>
  <c r="I24" i="18" s="1"/>
  <c r="AH23" i="18"/>
  <c r="AG23" i="18"/>
  <c r="AF23" i="18"/>
  <c r="AE23" i="18"/>
  <c r="AD23" i="18"/>
  <c r="AC23" i="18"/>
  <c r="AB23" i="18"/>
  <c r="AA23" i="18"/>
  <c r="Z23" i="18"/>
  <c r="Y23" i="18"/>
  <c r="O23" i="18"/>
  <c r="N23" i="18"/>
  <c r="G23" i="18"/>
  <c r="I23" i="18" s="1"/>
  <c r="AH22" i="18"/>
  <c r="AG22" i="18"/>
  <c r="AF22" i="18"/>
  <c r="AE22" i="18"/>
  <c r="AD22" i="18"/>
  <c r="AC22" i="18"/>
  <c r="AB22" i="18"/>
  <c r="AA22" i="18"/>
  <c r="Z22" i="18"/>
  <c r="Y22" i="18"/>
  <c r="O22" i="18"/>
  <c r="N22" i="18"/>
  <c r="G22" i="18"/>
  <c r="I22" i="18" s="1"/>
  <c r="AH21" i="18"/>
  <c r="AG21" i="18"/>
  <c r="AF21" i="18"/>
  <c r="AE21" i="18"/>
  <c r="AD21" i="18"/>
  <c r="AC21" i="18"/>
  <c r="AB21" i="18"/>
  <c r="AA21" i="18"/>
  <c r="Z21" i="18"/>
  <c r="Y21" i="18"/>
  <c r="O21" i="18"/>
  <c r="N21" i="18"/>
  <c r="G21" i="18"/>
  <c r="I21" i="18" s="1"/>
  <c r="AH20" i="18"/>
  <c r="AG20" i="18"/>
  <c r="AF20" i="18"/>
  <c r="AE20" i="18"/>
  <c r="AD20" i="18"/>
  <c r="AC20" i="18"/>
  <c r="AB20" i="18"/>
  <c r="AA20" i="18"/>
  <c r="Z20" i="18"/>
  <c r="Y20" i="18"/>
  <c r="O20" i="18"/>
  <c r="N20" i="18"/>
  <c r="G20" i="18"/>
  <c r="I20" i="18" s="1"/>
  <c r="AH19" i="18"/>
  <c r="AG19" i="18"/>
  <c r="AF19" i="18"/>
  <c r="AE19" i="18"/>
  <c r="AD19" i="18"/>
  <c r="AC19" i="18"/>
  <c r="AB19" i="18"/>
  <c r="AA19" i="18"/>
  <c r="Z19" i="18"/>
  <c r="Y19" i="18"/>
  <c r="O19" i="18"/>
  <c r="N19" i="18"/>
  <c r="G19" i="18"/>
  <c r="I19" i="18" s="1"/>
  <c r="AH18" i="18"/>
  <c r="AG18" i="18"/>
  <c r="AF18" i="18"/>
  <c r="AE18" i="18"/>
  <c r="AD18" i="18"/>
  <c r="AC18" i="18"/>
  <c r="AB18" i="18"/>
  <c r="AA18" i="18"/>
  <c r="Z18" i="18"/>
  <c r="Y18" i="18"/>
  <c r="O18" i="18"/>
  <c r="N18" i="18"/>
  <c r="G18" i="18"/>
  <c r="I18" i="18" s="1"/>
  <c r="AH17" i="18"/>
  <c r="AG17" i="18"/>
  <c r="AF17" i="18"/>
  <c r="AE17" i="18"/>
  <c r="AD17" i="18"/>
  <c r="AC17" i="18"/>
  <c r="AB17" i="18"/>
  <c r="AA17" i="18"/>
  <c r="Z17" i="18"/>
  <c r="Y17" i="18"/>
  <c r="O17" i="18"/>
  <c r="N17" i="18"/>
  <c r="G17" i="18"/>
  <c r="I17" i="18" s="1"/>
  <c r="AH16" i="18"/>
  <c r="AG16" i="18"/>
  <c r="AF16" i="18"/>
  <c r="AE16" i="18"/>
  <c r="AD16" i="18"/>
  <c r="AC16" i="18"/>
  <c r="AB16" i="18"/>
  <c r="AA16" i="18"/>
  <c r="Z16" i="18"/>
  <c r="Y16" i="18"/>
  <c r="O16" i="18"/>
  <c r="N16" i="18"/>
  <c r="G16" i="18"/>
  <c r="I16" i="18" s="1"/>
  <c r="AH15" i="18"/>
  <c r="AG15" i="18"/>
  <c r="AF15" i="18"/>
  <c r="AE15" i="18"/>
  <c r="AD15" i="18"/>
  <c r="AC15" i="18"/>
  <c r="AB15" i="18"/>
  <c r="AA15" i="18"/>
  <c r="Z15" i="18"/>
  <c r="Y15" i="18"/>
  <c r="O15" i="18"/>
  <c r="N15" i="18"/>
  <c r="G15" i="18"/>
  <c r="I15" i="18" s="1"/>
  <c r="AH14" i="18"/>
  <c r="AG14" i="18"/>
  <c r="AF14" i="18"/>
  <c r="AE14" i="18"/>
  <c r="AD14" i="18"/>
  <c r="AC14" i="18"/>
  <c r="AB14" i="18"/>
  <c r="AA14" i="18"/>
  <c r="Z14" i="18"/>
  <c r="Y14" i="18"/>
  <c r="O14" i="18"/>
  <c r="N14" i="18"/>
  <c r="G14" i="18"/>
  <c r="I14" i="18" s="1"/>
  <c r="AH13" i="18"/>
  <c r="AG13" i="18"/>
  <c r="AF13" i="18"/>
  <c r="AE13" i="18"/>
  <c r="AD13" i="18"/>
  <c r="AC13" i="18"/>
  <c r="AB13" i="18"/>
  <c r="AA13" i="18"/>
  <c r="Z13" i="18"/>
  <c r="Y13" i="18"/>
  <c r="O13" i="18"/>
  <c r="N13" i="18"/>
  <c r="G13" i="18"/>
  <c r="I13" i="18" s="1"/>
  <c r="AH12" i="18"/>
  <c r="AG12" i="18"/>
  <c r="AF12" i="18"/>
  <c r="AE12" i="18"/>
  <c r="AD12" i="18"/>
  <c r="AC12" i="18"/>
  <c r="AB12" i="18"/>
  <c r="AA12" i="18"/>
  <c r="Z12" i="18"/>
  <c r="Y12" i="18"/>
  <c r="O12" i="18"/>
  <c r="N12" i="18"/>
  <c r="G12" i="18"/>
  <c r="I12" i="18" s="1"/>
  <c r="AH11" i="18"/>
  <c r="AG11" i="18"/>
  <c r="AF11" i="18"/>
  <c r="AE11" i="18"/>
  <c r="AD11" i="18"/>
  <c r="AC11" i="18"/>
  <c r="AB11" i="18"/>
  <c r="AA11" i="18"/>
  <c r="Z11" i="18"/>
  <c r="Y11" i="18"/>
  <c r="O11" i="18"/>
  <c r="N11" i="18"/>
  <c r="G11" i="18"/>
  <c r="I11" i="18" s="1"/>
  <c r="AH10" i="18"/>
  <c r="AG10" i="18"/>
  <c r="AF10" i="18"/>
  <c r="AE10" i="18"/>
  <c r="AD10" i="18"/>
  <c r="AC10" i="18"/>
  <c r="AB10" i="18"/>
  <c r="AA10" i="18"/>
  <c r="Z10" i="18"/>
  <c r="Y10" i="18"/>
  <c r="O10" i="18"/>
  <c r="N10" i="18"/>
  <c r="I10" i="18"/>
  <c r="G10" i="18"/>
  <c r="AH9" i="18"/>
  <c r="AG9" i="18"/>
  <c r="AF9" i="18"/>
  <c r="AE9" i="18"/>
  <c r="AD9" i="18"/>
  <c r="AC9" i="18"/>
  <c r="AB9" i="18"/>
  <c r="AA9" i="18"/>
  <c r="Z9" i="18"/>
  <c r="Y9" i="18"/>
  <c r="O9" i="18"/>
  <c r="N9" i="18"/>
  <c r="G9" i="18"/>
  <c r="I9" i="18" s="1"/>
  <c r="AH8" i="18"/>
  <c r="AG8" i="18"/>
  <c r="AF8" i="18"/>
  <c r="AE8" i="18"/>
  <c r="AD8" i="18"/>
  <c r="AC8" i="18"/>
  <c r="AB8" i="18"/>
  <c r="AA8" i="18"/>
  <c r="Z8" i="18"/>
  <c r="Y8" i="18"/>
  <c r="O8" i="18"/>
  <c r="N8" i="18"/>
  <c r="G8" i="18"/>
  <c r="I8" i="18" s="1"/>
  <c r="AH7" i="18"/>
  <c r="AG7" i="18"/>
  <c r="AF7" i="18"/>
  <c r="AE7" i="18"/>
  <c r="AD7" i="18"/>
  <c r="AC7" i="18"/>
  <c r="AB7" i="18"/>
  <c r="AA7" i="18"/>
  <c r="Z7" i="18"/>
  <c r="Y7" i="18"/>
  <c r="O7" i="18"/>
  <c r="N7" i="18"/>
  <c r="G7" i="18"/>
  <c r="I7" i="18" s="1"/>
  <c r="Z6" i="18"/>
  <c r="Y6" i="18"/>
  <c r="O6" i="18"/>
  <c r="N6" i="18"/>
  <c r="G6" i="18"/>
  <c r="I6" i="18" s="1"/>
  <c r="K4" i="18"/>
  <c r="L26" i="18" s="1"/>
  <c r="D4" i="18"/>
  <c r="B4" i="18"/>
  <c r="A2" i="18"/>
  <c r="B32" i="17"/>
  <c r="C32" i="17"/>
  <c r="D32" i="17"/>
  <c r="E32" i="17"/>
  <c r="Y9" i="17" s="1"/>
  <c r="F32" i="17"/>
  <c r="A32" i="17"/>
  <c r="G32" i="17"/>
  <c r="AH29" i="17"/>
  <c r="AG29" i="17"/>
  <c r="AF29" i="17"/>
  <c r="AE29" i="17"/>
  <c r="AD29" i="17"/>
  <c r="AC29" i="17"/>
  <c r="AB29" i="17"/>
  <c r="AA29" i="17"/>
  <c r="Z29" i="17"/>
  <c r="O29" i="17"/>
  <c r="N29" i="17"/>
  <c r="G29" i="17"/>
  <c r="I29" i="17" s="1"/>
  <c r="AH28" i="17"/>
  <c r="AG28" i="17"/>
  <c r="AF28" i="17"/>
  <c r="AE28" i="17"/>
  <c r="AD28" i="17"/>
  <c r="AC28" i="17"/>
  <c r="AB28" i="17"/>
  <c r="AA28" i="17"/>
  <c r="Z28" i="17"/>
  <c r="O28" i="17"/>
  <c r="N28" i="17"/>
  <c r="G28" i="17"/>
  <c r="I28" i="17" s="1"/>
  <c r="AH27" i="17"/>
  <c r="AG27" i="17"/>
  <c r="AF27" i="17"/>
  <c r="AE27" i="17"/>
  <c r="AD27" i="17"/>
  <c r="AC27" i="17"/>
  <c r="AB27" i="17"/>
  <c r="AA27" i="17"/>
  <c r="Z27" i="17"/>
  <c r="O27" i="17"/>
  <c r="N27" i="17"/>
  <c r="G27" i="17"/>
  <c r="I27" i="17" s="1"/>
  <c r="AH26" i="17"/>
  <c r="AG26" i="17"/>
  <c r="AF26" i="17"/>
  <c r="AE26" i="17"/>
  <c r="AD26" i="17"/>
  <c r="AC26" i="17"/>
  <c r="AB26" i="17"/>
  <c r="AA26" i="17"/>
  <c r="Z26" i="17"/>
  <c r="O26" i="17"/>
  <c r="N26" i="17"/>
  <c r="G26" i="17"/>
  <c r="I26" i="17" s="1"/>
  <c r="AH25" i="17"/>
  <c r="AG25" i="17"/>
  <c r="AF25" i="17"/>
  <c r="AE25" i="17"/>
  <c r="AD25" i="17"/>
  <c r="AC25" i="17"/>
  <c r="AB25" i="17"/>
  <c r="AA25" i="17"/>
  <c r="Z25" i="17"/>
  <c r="O25" i="17"/>
  <c r="N25" i="17"/>
  <c r="G25" i="17"/>
  <c r="I25" i="17" s="1"/>
  <c r="AH24" i="17"/>
  <c r="AG24" i="17"/>
  <c r="AF24" i="17"/>
  <c r="AE24" i="17"/>
  <c r="AD24" i="17"/>
  <c r="AC24" i="17"/>
  <c r="AB24" i="17"/>
  <c r="AA24" i="17"/>
  <c r="Z24" i="17"/>
  <c r="O24" i="17"/>
  <c r="N24" i="17"/>
  <c r="G24" i="17"/>
  <c r="I24" i="17" s="1"/>
  <c r="AH23" i="17"/>
  <c r="AG23" i="17"/>
  <c r="AF23" i="17"/>
  <c r="AE23" i="17"/>
  <c r="AD23" i="17"/>
  <c r="AC23" i="17"/>
  <c r="AB23" i="17"/>
  <c r="AA23" i="17"/>
  <c r="Z23" i="17"/>
  <c r="O23" i="17"/>
  <c r="N23" i="17"/>
  <c r="G23" i="17"/>
  <c r="I23" i="17" s="1"/>
  <c r="AH22" i="17"/>
  <c r="AG22" i="17"/>
  <c r="AF22" i="17"/>
  <c r="AE22" i="17"/>
  <c r="AD22" i="17"/>
  <c r="AC22" i="17"/>
  <c r="AB22" i="17"/>
  <c r="AA22" i="17"/>
  <c r="Z22" i="17"/>
  <c r="O22" i="17"/>
  <c r="N22" i="17"/>
  <c r="G22" i="17"/>
  <c r="I22" i="17" s="1"/>
  <c r="AH21" i="17"/>
  <c r="AG21" i="17"/>
  <c r="AF21" i="17"/>
  <c r="AE21" i="17"/>
  <c r="AD21" i="17"/>
  <c r="AC21" i="17"/>
  <c r="AB21" i="17"/>
  <c r="AA21" i="17"/>
  <c r="Z21" i="17"/>
  <c r="O21" i="17"/>
  <c r="N21" i="17"/>
  <c r="G21" i="17"/>
  <c r="I21" i="17" s="1"/>
  <c r="AH20" i="17"/>
  <c r="AG20" i="17"/>
  <c r="AF20" i="17"/>
  <c r="AE20" i="17"/>
  <c r="AD20" i="17"/>
  <c r="AC20" i="17"/>
  <c r="AB20" i="17"/>
  <c r="AA20" i="17"/>
  <c r="Z20" i="17"/>
  <c r="O20" i="17"/>
  <c r="N20" i="17"/>
  <c r="G20" i="17"/>
  <c r="I20" i="17" s="1"/>
  <c r="AH19" i="17"/>
  <c r="AG19" i="17"/>
  <c r="AF19" i="17"/>
  <c r="AE19" i="17"/>
  <c r="AD19" i="17"/>
  <c r="AC19" i="17"/>
  <c r="AB19" i="17"/>
  <c r="AA19" i="17"/>
  <c r="Z19" i="17"/>
  <c r="O19" i="17"/>
  <c r="N19" i="17"/>
  <c r="G19" i="17"/>
  <c r="I19" i="17" s="1"/>
  <c r="AH18" i="17"/>
  <c r="AG18" i="17"/>
  <c r="AF18" i="17"/>
  <c r="AE18" i="17"/>
  <c r="AD18" i="17"/>
  <c r="AC18" i="17"/>
  <c r="AB18" i="17"/>
  <c r="AA18" i="17"/>
  <c r="Z18" i="17"/>
  <c r="O18" i="17"/>
  <c r="N18" i="17"/>
  <c r="G18" i="17"/>
  <c r="I18" i="17" s="1"/>
  <c r="AH17" i="17"/>
  <c r="AG17" i="17"/>
  <c r="AF17" i="17"/>
  <c r="AE17" i="17"/>
  <c r="AD17" i="17"/>
  <c r="AC17" i="17"/>
  <c r="AB17" i="17"/>
  <c r="AA17" i="17"/>
  <c r="Z17" i="17"/>
  <c r="O17" i="17"/>
  <c r="N17" i="17"/>
  <c r="G17" i="17"/>
  <c r="I17" i="17" s="1"/>
  <c r="AH16" i="17"/>
  <c r="AG16" i="17"/>
  <c r="AF16" i="17"/>
  <c r="AE16" i="17"/>
  <c r="AD16" i="17"/>
  <c r="AC16" i="17"/>
  <c r="AB16" i="17"/>
  <c r="AA16" i="17"/>
  <c r="Z16" i="17"/>
  <c r="O16" i="17"/>
  <c r="N16" i="17"/>
  <c r="G16" i="17"/>
  <c r="I16" i="17" s="1"/>
  <c r="AH15" i="17"/>
  <c r="AG15" i="17"/>
  <c r="AF15" i="17"/>
  <c r="AE15" i="17"/>
  <c r="AD15" i="17"/>
  <c r="AC15" i="17"/>
  <c r="AB15" i="17"/>
  <c r="AA15" i="17"/>
  <c r="Z15" i="17"/>
  <c r="O15" i="17"/>
  <c r="N15" i="17"/>
  <c r="G15" i="17"/>
  <c r="I15" i="17" s="1"/>
  <c r="AH14" i="17"/>
  <c r="AG14" i="17"/>
  <c r="AF14" i="17"/>
  <c r="AE14" i="17"/>
  <c r="AD14" i="17"/>
  <c r="AC14" i="17"/>
  <c r="AB14" i="17"/>
  <c r="AA14" i="17"/>
  <c r="Z14" i="17"/>
  <c r="O14" i="17"/>
  <c r="N14" i="17"/>
  <c r="G14" i="17"/>
  <c r="I14" i="17" s="1"/>
  <c r="AH13" i="17"/>
  <c r="AG13" i="17"/>
  <c r="AF13" i="17"/>
  <c r="AE13" i="17"/>
  <c r="AD13" i="17"/>
  <c r="AC13" i="17"/>
  <c r="AB13" i="17"/>
  <c r="AA13" i="17"/>
  <c r="Z13" i="17"/>
  <c r="O13" i="17"/>
  <c r="N13" i="17"/>
  <c r="G13" i="17"/>
  <c r="I13" i="17" s="1"/>
  <c r="AH12" i="17"/>
  <c r="AG12" i="17"/>
  <c r="AF12" i="17"/>
  <c r="AE12" i="17"/>
  <c r="AD12" i="17"/>
  <c r="AC12" i="17"/>
  <c r="AB12" i="17"/>
  <c r="AA12" i="17"/>
  <c r="Z12" i="17"/>
  <c r="O12" i="17"/>
  <c r="N12" i="17"/>
  <c r="G12" i="17"/>
  <c r="I12" i="17" s="1"/>
  <c r="AH11" i="17"/>
  <c r="AG11" i="17"/>
  <c r="AF11" i="17"/>
  <c r="AE11" i="17"/>
  <c r="AD11" i="17"/>
  <c r="AC11" i="17"/>
  <c r="AB11" i="17"/>
  <c r="AA11" i="17"/>
  <c r="Z11" i="17"/>
  <c r="O11" i="17"/>
  <c r="N11" i="17"/>
  <c r="G11" i="17"/>
  <c r="I11" i="17" s="1"/>
  <c r="AH10" i="17"/>
  <c r="AG10" i="17"/>
  <c r="AF10" i="17"/>
  <c r="AE10" i="17"/>
  <c r="AD10" i="17"/>
  <c r="AC10" i="17"/>
  <c r="AB10" i="17"/>
  <c r="AA10" i="17"/>
  <c r="Z10" i="17"/>
  <c r="O10" i="17"/>
  <c r="N10" i="17"/>
  <c r="G10" i="17"/>
  <c r="I10" i="17" s="1"/>
  <c r="AH9" i="17"/>
  <c r="AG9" i="17"/>
  <c r="AF9" i="17"/>
  <c r="AE9" i="17"/>
  <c r="AD9" i="17"/>
  <c r="AC9" i="17"/>
  <c r="AB9" i="17"/>
  <c r="AA9" i="17"/>
  <c r="Z9" i="17"/>
  <c r="O9" i="17"/>
  <c r="N9" i="17"/>
  <c r="L9" i="17"/>
  <c r="G9" i="17"/>
  <c r="I9" i="17" s="1"/>
  <c r="AH8" i="17"/>
  <c r="AG8" i="17"/>
  <c r="AF8" i="17"/>
  <c r="AE8" i="17"/>
  <c r="AD8" i="17"/>
  <c r="AC8" i="17"/>
  <c r="AB8" i="17"/>
  <c r="AA8" i="17"/>
  <c r="Z8" i="17"/>
  <c r="Y8" i="17"/>
  <c r="O8" i="17"/>
  <c r="N8" i="17"/>
  <c r="G8" i="17"/>
  <c r="I8" i="17" s="1"/>
  <c r="AH7" i="17"/>
  <c r="AG7" i="17"/>
  <c r="AF7" i="17"/>
  <c r="AE7" i="17"/>
  <c r="AD7" i="17"/>
  <c r="AC7" i="17"/>
  <c r="AB7" i="17"/>
  <c r="AA7" i="17"/>
  <c r="Z7" i="17"/>
  <c r="Y7" i="17"/>
  <c r="O7" i="17"/>
  <c r="N7" i="17"/>
  <c r="G7" i="17"/>
  <c r="I7" i="17" s="1"/>
  <c r="Z6" i="17"/>
  <c r="Y6" i="17"/>
  <c r="O6" i="17"/>
  <c r="N6" i="17"/>
  <c r="G6" i="17"/>
  <c r="I6" i="17" s="1"/>
  <c r="L26" i="17"/>
  <c r="B32" i="16"/>
  <c r="C32" i="16"/>
  <c r="L28" i="16" s="1"/>
  <c r="D32" i="16"/>
  <c r="E32" i="16"/>
  <c r="Y29" i="16" s="1"/>
  <c r="F32" i="16"/>
  <c r="A32" i="16"/>
  <c r="G32" i="16"/>
  <c r="AH29" i="16"/>
  <c r="AG29" i="16"/>
  <c r="AF29" i="16"/>
  <c r="AE29" i="16"/>
  <c r="AD29" i="16"/>
  <c r="AC29" i="16"/>
  <c r="AB29" i="16"/>
  <c r="AA29" i="16"/>
  <c r="Z29" i="16"/>
  <c r="O29" i="16"/>
  <c r="N29" i="16"/>
  <c r="G29" i="16"/>
  <c r="I29" i="16" s="1"/>
  <c r="AH28" i="16"/>
  <c r="AG28" i="16"/>
  <c r="AF28" i="16"/>
  <c r="AE28" i="16"/>
  <c r="AD28" i="16"/>
  <c r="AC28" i="16"/>
  <c r="AB28" i="16"/>
  <c r="AA28" i="16"/>
  <c r="Z28" i="16"/>
  <c r="Y28" i="16"/>
  <c r="O28" i="16"/>
  <c r="N28" i="16"/>
  <c r="G28" i="16"/>
  <c r="I28" i="16" s="1"/>
  <c r="AH27" i="16"/>
  <c r="AG27" i="16"/>
  <c r="AF27" i="16"/>
  <c r="AE27" i="16"/>
  <c r="AD27" i="16"/>
  <c r="AC27" i="16"/>
  <c r="AB27" i="16"/>
  <c r="AA27" i="16"/>
  <c r="Z27" i="16"/>
  <c r="Y27" i="16"/>
  <c r="O27" i="16"/>
  <c r="N27" i="16"/>
  <c r="G27" i="16"/>
  <c r="I27" i="16" s="1"/>
  <c r="AH26" i="16"/>
  <c r="AG26" i="16"/>
  <c r="AF26" i="16"/>
  <c r="AE26" i="16"/>
  <c r="AD26" i="16"/>
  <c r="AC26" i="16"/>
  <c r="AB26" i="16"/>
  <c r="AA26" i="16"/>
  <c r="Z26" i="16"/>
  <c r="Y26" i="16"/>
  <c r="O26" i="16"/>
  <c r="N26" i="16"/>
  <c r="G26" i="16"/>
  <c r="I26" i="16" s="1"/>
  <c r="AH25" i="16"/>
  <c r="AG25" i="16"/>
  <c r="AF25" i="16"/>
  <c r="AE25" i="16"/>
  <c r="AD25" i="16"/>
  <c r="AC25" i="16"/>
  <c r="AB25" i="16"/>
  <c r="AA25" i="16"/>
  <c r="Z25" i="16"/>
  <c r="Y25" i="16"/>
  <c r="O25" i="16"/>
  <c r="N25" i="16"/>
  <c r="G25" i="16"/>
  <c r="I25" i="16" s="1"/>
  <c r="AH24" i="16"/>
  <c r="AG24" i="16"/>
  <c r="AF24" i="16"/>
  <c r="AE24" i="16"/>
  <c r="AD24" i="16"/>
  <c r="AC24" i="16"/>
  <c r="AB24" i="16"/>
  <c r="AA24" i="16"/>
  <c r="Z24" i="16"/>
  <c r="Y24" i="16"/>
  <c r="O24" i="16"/>
  <c r="N24" i="16"/>
  <c r="G24" i="16"/>
  <c r="I24" i="16" s="1"/>
  <c r="AH23" i="16"/>
  <c r="AG23" i="16"/>
  <c r="AF23" i="16"/>
  <c r="AE23" i="16"/>
  <c r="AD23" i="16"/>
  <c r="AC23" i="16"/>
  <c r="AB23" i="16"/>
  <c r="AA23" i="16"/>
  <c r="Z23" i="16"/>
  <c r="Y23" i="16"/>
  <c r="O23" i="16"/>
  <c r="N23" i="16"/>
  <c r="G23" i="16"/>
  <c r="I23" i="16" s="1"/>
  <c r="AH22" i="16"/>
  <c r="AG22" i="16"/>
  <c r="AF22" i="16"/>
  <c r="AE22" i="16"/>
  <c r="AD22" i="16"/>
  <c r="AC22" i="16"/>
  <c r="AB22" i="16"/>
  <c r="AA22" i="16"/>
  <c r="Z22" i="16"/>
  <c r="Y22" i="16"/>
  <c r="O22" i="16"/>
  <c r="N22" i="16"/>
  <c r="G22" i="16"/>
  <c r="I22" i="16" s="1"/>
  <c r="AH21" i="16"/>
  <c r="AG21" i="16"/>
  <c r="AF21" i="16"/>
  <c r="AE21" i="16"/>
  <c r="AD21" i="16"/>
  <c r="AC21" i="16"/>
  <c r="AB21" i="16"/>
  <c r="AA21" i="16"/>
  <c r="Z21" i="16"/>
  <c r="Y21" i="16"/>
  <c r="O21" i="16"/>
  <c r="N21" i="16"/>
  <c r="G21" i="16"/>
  <c r="I21" i="16" s="1"/>
  <c r="AH20" i="16"/>
  <c r="AG20" i="16"/>
  <c r="AF20" i="16"/>
  <c r="AE20" i="16"/>
  <c r="AD20" i="16"/>
  <c r="AC20" i="16"/>
  <c r="AB20" i="16"/>
  <c r="AA20" i="16"/>
  <c r="Z20" i="16"/>
  <c r="Y20" i="16"/>
  <c r="O20" i="16"/>
  <c r="N20" i="16"/>
  <c r="G20" i="16"/>
  <c r="I20" i="16" s="1"/>
  <c r="AH19" i="16"/>
  <c r="AG19" i="16"/>
  <c r="AF19" i="16"/>
  <c r="AE19" i="16"/>
  <c r="AD19" i="16"/>
  <c r="AC19" i="16"/>
  <c r="AB19" i="16"/>
  <c r="AA19" i="16"/>
  <c r="Z19" i="16"/>
  <c r="O19" i="16"/>
  <c r="N19" i="16"/>
  <c r="G19" i="16"/>
  <c r="I19" i="16" s="1"/>
  <c r="AH18" i="16"/>
  <c r="AG18" i="16"/>
  <c r="AF18" i="16"/>
  <c r="AE18" i="16"/>
  <c r="AD18" i="16"/>
  <c r="AC18" i="16"/>
  <c r="AB18" i="16"/>
  <c r="AA18" i="16"/>
  <c r="Z18" i="16"/>
  <c r="O18" i="16"/>
  <c r="N18" i="16"/>
  <c r="G18" i="16"/>
  <c r="I18" i="16" s="1"/>
  <c r="AH17" i="16"/>
  <c r="AG17" i="16"/>
  <c r="AF17" i="16"/>
  <c r="AE17" i="16"/>
  <c r="AD17" i="16"/>
  <c r="AC17" i="16"/>
  <c r="AB17" i="16"/>
  <c r="AA17" i="16"/>
  <c r="Z17" i="16"/>
  <c r="O17" i="16"/>
  <c r="N17" i="16"/>
  <c r="G17" i="16"/>
  <c r="I17" i="16" s="1"/>
  <c r="AH16" i="16"/>
  <c r="AG16" i="16"/>
  <c r="AF16" i="16"/>
  <c r="AE16" i="16"/>
  <c r="AD16" i="16"/>
  <c r="AC16" i="16"/>
  <c r="AB16" i="16"/>
  <c r="AA16" i="16"/>
  <c r="Z16" i="16"/>
  <c r="Y16" i="16"/>
  <c r="O16" i="16"/>
  <c r="N16" i="16"/>
  <c r="G16" i="16"/>
  <c r="I16" i="16" s="1"/>
  <c r="AH15" i="16"/>
  <c r="AG15" i="16"/>
  <c r="AF15" i="16"/>
  <c r="AE15" i="16"/>
  <c r="AD15" i="16"/>
  <c r="AC15" i="16"/>
  <c r="AB15" i="16"/>
  <c r="AA15" i="16"/>
  <c r="Z15" i="16"/>
  <c r="Y15" i="16"/>
  <c r="O15" i="16"/>
  <c r="N15" i="16"/>
  <c r="G15" i="16"/>
  <c r="I15" i="16" s="1"/>
  <c r="AH14" i="16"/>
  <c r="AG14" i="16"/>
  <c r="AF14" i="16"/>
  <c r="AE14" i="16"/>
  <c r="AD14" i="16"/>
  <c r="AC14" i="16"/>
  <c r="AB14" i="16"/>
  <c r="AA14" i="16"/>
  <c r="Z14" i="16"/>
  <c r="Y14" i="16"/>
  <c r="O14" i="16"/>
  <c r="N14" i="16"/>
  <c r="I14" i="16"/>
  <c r="G14" i="16"/>
  <c r="AH13" i="16"/>
  <c r="AG13" i="16"/>
  <c r="AF13" i="16"/>
  <c r="AE13" i="16"/>
  <c r="AD13" i="16"/>
  <c r="AC13" i="16"/>
  <c r="AB13" i="16"/>
  <c r="AA13" i="16"/>
  <c r="Z13" i="16"/>
  <c r="Y13" i="16"/>
  <c r="O13" i="16"/>
  <c r="N13" i="16"/>
  <c r="G13" i="16"/>
  <c r="I13" i="16" s="1"/>
  <c r="AH12" i="16"/>
  <c r="AG12" i="16"/>
  <c r="AF12" i="16"/>
  <c r="AE12" i="16"/>
  <c r="AD12" i="16"/>
  <c r="AC12" i="16"/>
  <c r="AB12" i="16"/>
  <c r="AA12" i="16"/>
  <c r="Z12" i="16"/>
  <c r="Y12" i="16"/>
  <c r="O12" i="16"/>
  <c r="N12" i="16"/>
  <c r="G12" i="16"/>
  <c r="I12" i="16" s="1"/>
  <c r="AH11" i="16"/>
  <c r="AG11" i="16"/>
  <c r="AF11" i="16"/>
  <c r="AE11" i="16"/>
  <c r="AD11" i="16"/>
  <c r="AC11" i="16"/>
  <c r="AB11" i="16"/>
  <c r="AA11" i="16"/>
  <c r="Z11" i="16"/>
  <c r="Y11" i="16"/>
  <c r="O11" i="16"/>
  <c r="N11" i="16"/>
  <c r="G11" i="16"/>
  <c r="I11" i="16" s="1"/>
  <c r="AH10" i="16"/>
  <c r="AG10" i="16"/>
  <c r="AF10" i="16"/>
  <c r="AE10" i="16"/>
  <c r="AD10" i="16"/>
  <c r="AC10" i="16"/>
  <c r="AB10" i="16"/>
  <c r="AA10" i="16"/>
  <c r="Z10" i="16"/>
  <c r="Y10" i="16"/>
  <c r="O10" i="16"/>
  <c r="N10" i="16"/>
  <c r="G10" i="16"/>
  <c r="I10" i="16" s="1"/>
  <c r="AH9" i="16"/>
  <c r="AG9" i="16"/>
  <c r="AF9" i="16"/>
  <c r="AE9" i="16"/>
  <c r="AD9" i="16"/>
  <c r="AC9" i="16"/>
  <c r="AB9" i="16"/>
  <c r="AA9" i="16"/>
  <c r="Z9" i="16"/>
  <c r="Y9" i="16"/>
  <c r="O9" i="16"/>
  <c r="N9" i="16"/>
  <c r="G9" i="16"/>
  <c r="I9" i="16" s="1"/>
  <c r="AH8" i="16"/>
  <c r="AG8" i="16"/>
  <c r="AF8" i="16"/>
  <c r="AE8" i="16"/>
  <c r="AD8" i="16"/>
  <c r="AC8" i="16"/>
  <c r="AB8" i="16"/>
  <c r="AA8" i="16"/>
  <c r="Z8" i="16"/>
  <c r="Y8" i="16"/>
  <c r="O8" i="16"/>
  <c r="N8" i="16"/>
  <c r="G8" i="16"/>
  <c r="I8" i="16" s="1"/>
  <c r="AH7" i="16"/>
  <c r="AG7" i="16"/>
  <c r="AF7" i="16"/>
  <c r="AE7" i="16"/>
  <c r="AD7" i="16"/>
  <c r="AC7" i="16"/>
  <c r="AB7" i="16"/>
  <c r="AA7" i="16"/>
  <c r="Z7" i="16"/>
  <c r="Y7" i="16"/>
  <c r="O7" i="16"/>
  <c r="N7" i="16"/>
  <c r="G7" i="16"/>
  <c r="I7" i="16" s="1"/>
  <c r="Z6" i="16"/>
  <c r="Y6" i="16"/>
  <c r="O6" i="16"/>
  <c r="N6" i="16"/>
  <c r="G6" i="16"/>
  <c r="I6" i="16" s="1"/>
  <c r="B32" i="15"/>
  <c r="C32" i="15"/>
  <c r="L26" i="15" s="1"/>
  <c r="D32" i="15"/>
  <c r="E32" i="15"/>
  <c r="Y24" i="15" s="1"/>
  <c r="F32" i="15"/>
  <c r="A32" i="15"/>
  <c r="G32" i="15"/>
  <c r="AH29" i="15"/>
  <c r="AG29" i="15"/>
  <c r="AF29" i="15"/>
  <c r="AE29" i="15"/>
  <c r="AD29" i="15"/>
  <c r="AC29" i="15"/>
  <c r="AB29" i="15"/>
  <c r="AA29" i="15"/>
  <c r="Z29" i="15"/>
  <c r="O29" i="15"/>
  <c r="N29" i="15"/>
  <c r="G29" i="15"/>
  <c r="I29" i="15" s="1"/>
  <c r="AH28" i="15"/>
  <c r="AG28" i="15"/>
  <c r="AF28" i="15"/>
  <c r="AE28" i="15"/>
  <c r="AD28" i="15"/>
  <c r="AC28" i="15"/>
  <c r="AB28" i="15"/>
  <c r="AA28" i="15"/>
  <c r="Z28" i="15"/>
  <c r="O28" i="15"/>
  <c r="N28" i="15"/>
  <c r="G28" i="15"/>
  <c r="I28" i="15" s="1"/>
  <c r="AH27" i="15"/>
  <c r="AG27" i="15"/>
  <c r="AF27" i="15"/>
  <c r="AE27" i="15"/>
  <c r="AD27" i="15"/>
  <c r="AC27" i="15"/>
  <c r="AB27" i="15"/>
  <c r="AA27" i="15"/>
  <c r="Z27" i="15"/>
  <c r="O27" i="15"/>
  <c r="N27" i="15"/>
  <c r="G27" i="15"/>
  <c r="I27" i="15" s="1"/>
  <c r="AH26" i="15"/>
  <c r="AG26" i="15"/>
  <c r="AF26" i="15"/>
  <c r="AE26" i="15"/>
  <c r="AD26" i="15"/>
  <c r="AC26" i="15"/>
  <c r="AB26" i="15"/>
  <c r="AA26" i="15"/>
  <c r="Z26" i="15"/>
  <c r="O26" i="15"/>
  <c r="N26" i="15"/>
  <c r="G26" i="15"/>
  <c r="I26" i="15" s="1"/>
  <c r="AH25" i="15"/>
  <c r="AG25" i="15"/>
  <c r="AF25" i="15"/>
  <c r="AE25" i="15"/>
  <c r="AD25" i="15"/>
  <c r="AC25" i="15"/>
  <c r="AB25" i="15"/>
  <c r="AA25" i="15"/>
  <c r="Z25" i="15"/>
  <c r="O25" i="15"/>
  <c r="N25" i="15"/>
  <c r="G25" i="15"/>
  <c r="I25" i="15" s="1"/>
  <c r="AH24" i="15"/>
  <c r="AG24" i="15"/>
  <c r="AF24" i="15"/>
  <c r="AE24" i="15"/>
  <c r="AD24" i="15"/>
  <c r="AC24" i="15"/>
  <c r="AB24" i="15"/>
  <c r="AA24" i="15"/>
  <c r="Z24" i="15"/>
  <c r="O24" i="15"/>
  <c r="N24" i="15"/>
  <c r="G24" i="15"/>
  <c r="I24" i="15" s="1"/>
  <c r="AH23" i="15"/>
  <c r="AG23" i="15"/>
  <c r="AF23" i="15"/>
  <c r="AE23" i="15"/>
  <c r="AD23" i="15"/>
  <c r="AC23" i="15"/>
  <c r="AB23" i="15"/>
  <c r="AA23" i="15"/>
  <c r="Z23" i="15"/>
  <c r="O23" i="15"/>
  <c r="N23" i="15"/>
  <c r="G23" i="15"/>
  <c r="I23" i="15" s="1"/>
  <c r="AH22" i="15"/>
  <c r="AG22" i="15"/>
  <c r="AF22" i="15"/>
  <c r="AE22" i="15"/>
  <c r="AD22" i="15"/>
  <c r="AC22" i="15"/>
  <c r="AB22" i="15"/>
  <c r="AA22" i="15"/>
  <c r="Z22" i="15"/>
  <c r="O22" i="15"/>
  <c r="N22" i="15"/>
  <c r="G22" i="15"/>
  <c r="I22" i="15" s="1"/>
  <c r="AH21" i="15"/>
  <c r="AG21" i="15"/>
  <c r="AF21" i="15"/>
  <c r="AE21" i="15"/>
  <c r="AD21" i="15"/>
  <c r="AC21" i="15"/>
  <c r="AB21" i="15"/>
  <c r="AA21" i="15"/>
  <c r="Z21" i="15"/>
  <c r="O21" i="15"/>
  <c r="N21" i="15"/>
  <c r="G21" i="15"/>
  <c r="I21" i="15" s="1"/>
  <c r="AH20" i="15"/>
  <c r="AG20" i="15"/>
  <c r="AF20" i="15"/>
  <c r="AE20" i="15"/>
  <c r="AD20" i="15"/>
  <c r="AC20" i="15"/>
  <c r="AB20" i="15"/>
  <c r="AA20" i="15"/>
  <c r="Z20" i="15"/>
  <c r="O20" i="15"/>
  <c r="N20" i="15"/>
  <c r="G20" i="15"/>
  <c r="I20" i="15" s="1"/>
  <c r="AH19" i="15"/>
  <c r="AG19" i="15"/>
  <c r="AF19" i="15"/>
  <c r="AE19" i="15"/>
  <c r="AD19" i="15"/>
  <c r="AC19" i="15"/>
  <c r="AB19" i="15"/>
  <c r="AA19" i="15"/>
  <c r="Z19" i="15"/>
  <c r="O19" i="15"/>
  <c r="N19" i="15"/>
  <c r="G19" i="15"/>
  <c r="I19" i="15" s="1"/>
  <c r="AH18" i="15"/>
  <c r="AG18" i="15"/>
  <c r="AF18" i="15"/>
  <c r="AE18" i="15"/>
  <c r="AD18" i="15"/>
  <c r="AC18" i="15"/>
  <c r="AB18" i="15"/>
  <c r="AA18" i="15"/>
  <c r="Z18" i="15"/>
  <c r="O18" i="15"/>
  <c r="N18" i="15"/>
  <c r="G18" i="15"/>
  <c r="I18" i="15" s="1"/>
  <c r="AH17" i="15"/>
  <c r="AG17" i="15"/>
  <c r="AF17" i="15"/>
  <c r="AE17" i="15"/>
  <c r="AD17" i="15"/>
  <c r="AC17" i="15"/>
  <c r="AB17" i="15"/>
  <c r="AA17" i="15"/>
  <c r="Z17" i="15"/>
  <c r="O17" i="15"/>
  <c r="N17" i="15"/>
  <c r="G17" i="15"/>
  <c r="I17" i="15" s="1"/>
  <c r="AH16" i="15"/>
  <c r="AG16" i="15"/>
  <c r="AF16" i="15"/>
  <c r="AE16" i="15"/>
  <c r="AD16" i="15"/>
  <c r="AC16" i="15"/>
  <c r="AB16" i="15"/>
  <c r="AA16" i="15"/>
  <c r="Z16" i="15"/>
  <c r="O16" i="15"/>
  <c r="N16" i="15"/>
  <c r="G16" i="15"/>
  <c r="I16" i="15" s="1"/>
  <c r="AH15" i="15"/>
  <c r="AG15" i="15"/>
  <c r="AF15" i="15"/>
  <c r="AE15" i="15"/>
  <c r="AD15" i="15"/>
  <c r="AC15" i="15"/>
  <c r="AB15" i="15"/>
  <c r="AA15" i="15"/>
  <c r="Z15" i="15"/>
  <c r="O15" i="15"/>
  <c r="N15" i="15"/>
  <c r="G15" i="15"/>
  <c r="I15" i="15" s="1"/>
  <c r="AH14" i="15"/>
  <c r="AG14" i="15"/>
  <c r="AF14" i="15"/>
  <c r="AE14" i="15"/>
  <c r="AD14" i="15"/>
  <c r="AC14" i="15"/>
  <c r="AB14" i="15"/>
  <c r="AA14" i="15"/>
  <c r="Z14" i="15"/>
  <c r="O14" i="15"/>
  <c r="N14" i="15"/>
  <c r="G14" i="15"/>
  <c r="I14" i="15" s="1"/>
  <c r="AH13" i="15"/>
  <c r="AG13" i="15"/>
  <c r="AF13" i="15"/>
  <c r="AE13" i="15"/>
  <c r="AD13" i="15"/>
  <c r="AC13" i="15"/>
  <c r="AB13" i="15"/>
  <c r="AA13" i="15"/>
  <c r="Z13" i="15"/>
  <c r="O13" i="15"/>
  <c r="N13" i="15"/>
  <c r="G13" i="15"/>
  <c r="I13" i="15" s="1"/>
  <c r="AH12" i="15"/>
  <c r="AG12" i="15"/>
  <c r="AF12" i="15"/>
  <c r="AE12" i="15"/>
  <c r="AD12" i="15"/>
  <c r="AC12" i="15"/>
  <c r="AB12" i="15"/>
  <c r="AA12" i="15"/>
  <c r="Z12" i="15"/>
  <c r="O12" i="15"/>
  <c r="N12" i="15"/>
  <c r="G12" i="15"/>
  <c r="I12" i="15" s="1"/>
  <c r="AH11" i="15"/>
  <c r="AG11" i="15"/>
  <c r="AF11" i="15"/>
  <c r="AE11" i="15"/>
  <c r="AD11" i="15"/>
  <c r="AC11" i="15"/>
  <c r="AB11" i="15"/>
  <c r="AA11" i="15"/>
  <c r="Z11" i="15"/>
  <c r="O11" i="15"/>
  <c r="N11" i="15"/>
  <c r="G11" i="15"/>
  <c r="I11" i="15" s="1"/>
  <c r="AH10" i="15"/>
  <c r="AG10" i="15"/>
  <c r="AF10" i="15"/>
  <c r="AE10" i="15"/>
  <c r="AD10" i="15"/>
  <c r="AC10" i="15"/>
  <c r="AB10" i="15"/>
  <c r="AA10" i="15"/>
  <c r="Z10" i="15"/>
  <c r="O10" i="15"/>
  <c r="N10" i="15"/>
  <c r="G10" i="15"/>
  <c r="I10" i="15" s="1"/>
  <c r="AH9" i="15"/>
  <c r="AG9" i="15"/>
  <c r="AF9" i="15"/>
  <c r="AE9" i="15"/>
  <c r="AD9" i="15"/>
  <c r="AC9" i="15"/>
  <c r="AB9" i="15"/>
  <c r="AA9" i="15"/>
  <c r="Z9" i="15"/>
  <c r="O9" i="15"/>
  <c r="N9" i="15"/>
  <c r="G9" i="15"/>
  <c r="I9" i="15" s="1"/>
  <c r="AH8" i="15"/>
  <c r="AG8" i="15"/>
  <c r="AF8" i="15"/>
  <c r="AE8" i="15"/>
  <c r="AD8" i="15"/>
  <c r="AC8" i="15"/>
  <c r="AB8" i="15"/>
  <c r="AA8" i="15"/>
  <c r="Z8" i="15"/>
  <c r="Y8" i="15"/>
  <c r="O8" i="15"/>
  <c r="N8" i="15"/>
  <c r="G8" i="15"/>
  <c r="I8" i="15" s="1"/>
  <c r="AH7" i="15"/>
  <c r="AG7" i="15"/>
  <c r="AF7" i="15"/>
  <c r="AE7" i="15"/>
  <c r="AD7" i="15"/>
  <c r="AC7" i="15"/>
  <c r="AB7" i="15"/>
  <c r="AA7" i="15"/>
  <c r="Z7" i="15"/>
  <c r="Y7" i="15"/>
  <c r="O7" i="15"/>
  <c r="N7" i="15"/>
  <c r="G7" i="15"/>
  <c r="I7" i="15" s="1"/>
  <c r="Z6" i="15"/>
  <c r="Y6" i="15"/>
  <c r="O6" i="15"/>
  <c r="N6" i="15"/>
  <c r="G6" i="15"/>
  <c r="I6" i="15" s="1"/>
  <c r="B32" i="14"/>
  <c r="C32" i="14"/>
  <c r="D32" i="14"/>
  <c r="E32" i="14"/>
  <c r="Y29" i="14" s="1"/>
  <c r="F32" i="14"/>
  <c r="G32" i="14"/>
  <c r="A32" i="14"/>
  <c r="AH29" i="14"/>
  <c r="AG29" i="14"/>
  <c r="AF29" i="14"/>
  <c r="AE29" i="14"/>
  <c r="AD29" i="14"/>
  <c r="AC29" i="14"/>
  <c r="AB29" i="14"/>
  <c r="AA29" i="14"/>
  <c r="Z29" i="14"/>
  <c r="O29" i="14"/>
  <c r="N29" i="14"/>
  <c r="G29" i="14"/>
  <c r="I29" i="14" s="1"/>
  <c r="AH28" i="14"/>
  <c r="AG28" i="14"/>
  <c r="AF28" i="14"/>
  <c r="AE28" i="14"/>
  <c r="AD28" i="14"/>
  <c r="AC28" i="14"/>
  <c r="AB28" i="14"/>
  <c r="AA28" i="14"/>
  <c r="Z28" i="14"/>
  <c r="O28" i="14"/>
  <c r="N28" i="14"/>
  <c r="G28" i="14"/>
  <c r="I28" i="14" s="1"/>
  <c r="AH27" i="14"/>
  <c r="AG27" i="14"/>
  <c r="AF27" i="14"/>
  <c r="AE27" i="14"/>
  <c r="AD27" i="14"/>
  <c r="AC27" i="14"/>
  <c r="AB27" i="14"/>
  <c r="AA27" i="14"/>
  <c r="Z27" i="14"/>
  <c r="O27" i="14"/>
  <c r="N27" i="14"/>
  <c r="G27" i="14"/>
  <c r="I27" i="14" s="1"/>
  <c r="AH26" i="14"/>
  <c r="AG26" i="14"/>
  <c r="AF26" i="14"/>
  <c r="AE26" i="14"/>
  <c r="AD26" i="14"/>
  <c r="AC26" i="14"/>
  <c r="AB26" i="14"/>
  <c r="AA26" i="14"/>
  <c r="Z26" i="14"/>
  <c r="O26" i="14"/>
  <c r="N26" i="14"/>
  <c r="G26" i="14"/>
  <c r="I26" i="14" s="1"/>
  <c r="AH25" i="14"/>
  <c r="AG25" i="14"/>
  <c r="AF25" i="14"/>
  <c r="AE25" i="14"/>
  <c r="AD25" i="14"/>
  <c r="AC25" i="14"/>
  <c r="AB25" i="14"/>
  <c r="AA25" i="14"/>
  <c r="Z25" i="14"/>
  <c r="Y25" i="14"/>
  <c r="O25" i="14"/>
  <c r="N25" i="14"/>
  <c r="G25" i="14"/>
  <c r="I25" i="14" s="1"/>
  <c r="AH24" i="14"/>
  <c r="AG24" i="14"/>
  <c r="AF24" i="14"/>
  <c r="AE24" i="14"/>
  <c r="AD24" i="14"/>
  <c r="AC24" i="14"/>
  <c r="AB24" i="14"/>
  <c r="AA24" i="14"/>
  <c r="Z24" i="14"/>
  <c r="N24" i="14"/>
  <c r="G24" i="14"/>
  <c r="I24" i="14" s="1"/>
  <c r="AH23" i="14"/>
  <c r="AG23" i="14"/>
  <c r="AF23" i="14"/>
  <c r="AE23" i="14"/>
  <c r="AD23" i="14"/>
  <c r="AC23" i="14"/>
  <c r="AB23" i="14"/>
  <c r="AA23" i="14"/>
  <c r="Z23" i="14"/>
  <c r="N23" i="14"/>
  <c r="G23" i="14"/>
  <c r="I23" i="14" s="1"/>
  <c r="AH22" i="14"/>
  <c r="AG22" i="14"/>
  <c r="AF22" i="14"/>
  <c r="AE22" i="14"/>
  <c r="AD22" i="14"/>
  <c r="AC22" i="14"/>
  <c r="AB22" i="14"/>
  <c r="AA22" i="14"/>
  <c r="Z22" i="14"/>
  <c r="N22" i="14"/>
  <c r="G22" i="14"/>
  <c r="I22" i="14" s="1"/>
  <c r="AH21" i="14"/>
  <c r="AG21" i="14"/>
  <c r="AF21" i="14"/>
  <c r="AE21" i="14"/>
  <c r="AD21" i="14"/>
  <c r="AC21" i="14"/>
  <c r="AB21" i="14"/>
  <c r="AA21" i="14"/>
  <c r="Z21" i="14"/>
  <c r="N21" i="14"/>
  <c r="G21" i="14"/>
  <c r="I21" i="14" s="1"/>
  <c r="AH20" i="14"/>
  <c r="AG20" i="14"/>
  <c r="AF20" i="14"/>
  <c r="AE20" i="14"/>
  <c r="AD20" i="14"/>
  <c r="AC20" i="14"/>
  <c r="AB20" i="14"/>
  <c r="AA20" i="14"/>
  <c r="Z20" i="14"/>
  <c r="N20" i="14"/>
  <c r="G20" i="14"/>
  <c r="I20" i="14" s="1"/>
  <c r="AH19" i="14"/>
  <c r="AG19" i="14"/>
  <c r="AF19" i="14"/>
  <c r="AE19" i="14"/>
  <c r="AD19" i="14"/>
  <c r="AC19" i="14"/>
  <c r="AB19" i="14"/>
  <c r="AA19" i="14"/>
  <c r="Z19" i="14"/>
  <c r="N19" i="14"/>
  <c r="G19" i="14"/>
  <c r="I19" i="14" s="1"/>
  <c r="AH18" i="14"/>
  <c r="AG18" i="14"/>
  <c r="AF18" i="14"/>
  <c r="AE18" i="14"/>
  <c r="AD18" i="14"/>
  <c r="AC18" i="14"/>
  <c r="AB18" i="14"/>
  <c r="AA18" i="14"/>
  <c r="Z18" i="14"/>
  <c r="N18" i="14"/>
  <c r="G18" i="14"/>
  <c r="I18" i="14" s="1"/>
  <c r="AH17" i="14"/>
  <c r="AG17" i="14"/>
  <c r="AF17" i="14"/>
  <c r="AE17" i="14"/>
  <c r="AD17" i="14"/>
  <c r="AC17" i="14"/>
  <c r="AB17" i="14"/>
  <c r="AA17" i="14"/>
  <c r="Z17" i="14"/>
  <c r="N17" i="14"/>
  <c r="G17" i="14"/>
  <c r="I17" i="14" s="1"/>
  <c r="AH16" i="14"/>
  <c r="AG16" i="14"/>
  <c r="AF16" i="14"/>
  <c r="AE16" i="14"/>
  <c r="AD16" i="14"/>
  <c r="AC16" i="14"/>
  <c r="AB16" i="14"/>
  <c r="AA16" i="14"/>
  <c r="Z16" i="14"/>
  <c r="N16" i="14"/>
  <c r="G16" i="14"/>
  <c r="I16" i="14" s="1"/>
  <c r="AH15" i="14"/>
  <c r="AG15" i="14"/>
  <c r="AF15" i="14"/>
  <c r="AE15" i="14"/>
  <c r="AD15" i="14"/>
  <c r="AC15" i="14"/>
  <c r="AB15" i="14"/>
  <c r="AA15" i="14"/>
  <c r="Z15" i="14"/>
  <c r="N15" i="14"/>
  <c r="G15" i="14"/>
  <c r="I15" i="14" s="1"/>
  <c r="AH14" i="14"/>
  <c r="AG14" i="14"/>
  <c r="AF14" i="14"/>
  <c r="AE14" i="14"/>
  <c r="AD14" i="14"/>
  <c r="AC14" i="14"/>
  <c r="AB14" i="14"/>
  <c r="AA14" i="14"/>
  <c r="Z14" i="14"/>
  <c r="N14" i="14"/>
  <c r="G14" i="14"/>
  <c r="I14" i="14" s="1"/>
  <c r="AH13" i="14"/>
  <c r="AG13" i="14"/>
  <c r="AF13" i="14"/>
  <c r="AE13" i="14"/>
  <c r="AD13" i="14"/>
  <c r="AC13" i="14"/>
  <c r="AB13" i="14"/>
  <c r="AA13" i="14"/>
  <c r="Z13" i="14"/>
  <c r="N13" i="14"/>
  <c r="G13" i="14"/>
  <c r="I13" i="14" s="1"/>
  <c r="AH12" i="14"/>
  <c r="AG12" i="14"/>
  <c r="AF12" i="14"/>
  <c r="AE12" i="14"/>
  <c r="AD12" i="14"/>
  <c r="AC12" i="14"/>
  <c r="AB12" i="14"/>
  <c r="AA12" i="14"/>
  <c r="Z12" i="14"/>
  <c r="N12" i="14"/>
  <c r="AH11" i="14"/>
  <c r="AG11" i="14"/>
  <c r="AF11" i="14"/>
  <c r="AE11" i="14"/>
  <c r="AD11" i="14"/>
  <c r="AC11" i="14"/>
  <c r="AB11" i="14"/>
  <c r="AA11" i="14"/>
  <c r="Z11" i="14"/>
  <c r="N11" i="14"/>
  <c r="G11" i="14"/>
  <c r="I11" i="14" s="1"/>
  <c r="AH10" i="14"/>
  <c r="AG10" i="14"/>
  <c r="AF10" i="14"/>
  <c r="AE10" i="14"/>
  <c r="AD10" i="14"/>
  <c r="AC10" i="14"/>
  <c r="AB10" i="14"/>
  <c r="AA10" i="14"/>
  <c r="Z10" i="14"/>
  <c r="N10" i="14"/>
  <c r="G10" i="14"/>
  <c r="I10" i="14" s="1"/>
  <c r="AH9" i="14"/>
  <c r="AG9" i="14"/>
  <c r="AF9" i="14"/>
  <c r="AE9" i="14"/>
  <c r="AD9" i="14"/>
  <c r="AC9" i="14"/>
  <c r="AB9" i="14"/>
  <c r="AA9" i="14"/>
  <c r="Z9" i="14"/>
  <c r="N9" i="14"/>
  <c r="G9" i="14"/>
  <c r="I9" i="14" s="1"/>
  <c r="AH8" i="14"/>
  <c r="AG8" i="14"/>
  <c r="AF8" i="14"/>
  <c r="AE8" i="14"/>
  <c r="AD8" i="14"/>
  <c r="AC8" i="14"/>
  <c r="AB8" i="14"/>
  <c r="AA8" i="14"/>
  <c r="Z8" i="14"/>
  <c r="Y8" i="14"/>
  <c r="N8" i="14"/>
  <c r="G8" i="14"/>
  <c r="I8" i="14" s="1"/>
  <c r="AH7" i="14"/>
  <c r="AG7" i="14"/>
  <c r="AF7" i="14"/>
  <c r="AE7" i="14"/>
  <c r="AD7" i="14"/>
  <c r="AC7" i="14"/>
  <c r="AB7" i="14"/>
  <c r="AA7" i="14"/>
  <c r="Z7" i="14"/>
  <c r="Y7" i="14"/>
  <c r="N7" i="14"/>
  <c r="G7" i="14"/>
  <c r="I7" i="14" s="1"/>
  <c r="Z6" i="14"/>
  <c r="Y6" i="14"/>
  <c r="N6" i="14"/>
  <c r="G6" i="14"/>
  <c r="I6" i="14" s="1"/>
  <c r="L26" i="14"/>
  <c r="B32" i="13"/>
  <c r="B4" i="13" s="1"/>
  <c r="C32" i="13"/>
  <c r="K4" i="13" s="1"/>
  <c r="D32" i="13"/>
  <c r="A2" i="13" s="1"/>
  <c r="E32" i="13"/>
  <c r="F32" i="13"/>
  <c r="D4" i="13" s="1"/>
  <c r="G32" i="13"/>
  <c r="G4" i="13" s="1"/>
  <c r="A32" i="13"/>
  <c r="A4" i="13" s="1"/>
  <c r="K4" i="10"/>
  <c r="D4" i="10"/>
  <c r="A2" i="10"/>
  <c r="B32" i="10"/>
  <c r="B4" i="10" s="1"/>
  <c r="C32" i="10"/>
  <c r="D32" i="10"/>
  <c r="E32" i="10"/>
  <c r="F32" i="10"/>
  <c r="G32" i="10"/>
  <c r="G4" i="10" s="1"/>
  <c r="A32" i="10"/>
  <c r="A4" i="10" s="1"/>
  <c r="B23" i="12"/>
  <c r="F23" i="12"/>
  <c r="G23" i="12"/>
  <c r="H23" i="12"/>
  <c r="I23" i="12"/>
  <c r="J23" i="12"/>
  <c r="K23" i="12"/>
  <c r="L23" i="12"/>
  <c r="M23" i="12"/>
  <c r="N23" i="12"/>
  <c r="P23" i="12"/>
  <c r="Q23" i="12"/>
  <c r="R23" i="12"/>
  <c r="S23" i="12"/>
  <c r="T23" i="12"/>
  <c r="U23" i="12"/>
  <c r="V23" i="12"/>
  <c r="W23" i="12"/>
  <c r="X23" i="12"/>
  <c r="Z23" i="12"/>
  <c r="AA23" i="12"/>
  <c r="AB23" i="12"/>
  <c r="AC23" i="12"/>
  <c r="AD23" i="12"/>
  <c r="AE23" i="12"/>
  <c r="AF23" i="12"/>
  <c r="AG23" i="12"/>
  <c r="AH23" i="12"/>
  <c r="B24" i="12"/>
  <c r="F24" i="12"/>
  <c r="G24" i="12"/>
  <c r="H24" i="12"/>
  <c r="I24" i="12"/>
  <c r="J24" i="12"/>
  <c r="K24" i="12"/>
  <c r="L24" i="12"/>
  <c r="M24" i="12"/>
  <c r="N24" i="12"/>
  <c r="P24" i="12"/>
  <c r="Q24" i="12"/>
  <c r="R24" i="12"/>
  <c r="S24" i="12"/>
  <c r="T24" i="12"/>
  <c r="U24" i="12"/>
  <c r="V24" i="12"/>
  <c r="W24" i="12"/>
  <c r="X24" i="12"/>
  <c r="Z24" i="12"/>
  <c r="AA24" i="12"/>
  <c r="AB24" i="12"/>
  <c r="AC24" i="12"/>
  <c r="AD24" i="12"/>
  <c r="AE24" i="12"/>
  <c r="AF24" i="12"/>
  <c r="AG24" i="12"/>
  <c r="AH24" i="12"/>
  <c r="B15" i="12"/>
  <c r="F15" i="12"/>
  <c r="G15" i="12"/>
  <c r="H15" i="12"/>
  <c r="I15" i="12"/>
  <c r="J15" i="12"/>
  <c r="K15" i="12"/>
  <c r="L15" i="12"/>
  <c r="M15" i="12"/>
  <c r="N15" i="12"/>
  <c r="P15" i="12"/>
  <c r="Q15" i="12"/>
  <c r="R15" i="12"/>
  <c r="S15" i="12"/>
  <c r="T15" i="12"/>
  <c r="U15" i="12"/>
  <c r="V15" i="12"/>
  <c r="W15" i="12"/>
  <c r="X15" i="12"/>
  <c r="Z15" i="12"/>
  <c r="AA15" i="12"/>
  <c r="AB15" i="12"/>
  <c r="AC15" i="12"/>
  <c r="AD15" i="12"/>
  <c r="AE15" i="12"/>
  <c r="AF15" i="12"/>
  <c r="AG15" i="12"/>
  <c r="AH15" i="12"/>
  <c r="B16" i="12"/>
  <c r="F16" i="12"/>
  <c r="G16" i="12"/>
  <c r="H16" i="12"/>
  <c r="I16" i="12"/>
  <c r="J16" i="12"/>
  <c r="K16" i="12"/>
  <c r="L16" i="12"/>
  <c r="M16" i="12"/>
  <c r="N16" i="12"/>
  <c r="P16" i="12"/>
  <c r="Q16" i="12"/>
  <c r="R16" i="12"/>
  <c r="S16" i="12"/>
  <c r="T16" i="12"/>
  <c r="U16" i="12"/>
  <c r="V16" i="12"/>
  <c r="W16" i="12"/>
  <c r="X16" i="12"/>
  <c r="Z16" i="12"/>
  <c r="AA16" i="12"/>
  <c r="AB16" i="12"/>
  <c r="AC16" i="12"/>
  <c r="AD16" i="12"/>
  <c r="AE16" i="12"/>
  <c r="AF16" i="12"/>
  <c r="AG16" i="12"/>
  <c r="AH16" i="12"/>
  <c r="B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S17" i="12"/>
  <c r="T17" i="12"/>
  <c r="U17" i="12"/>
  <c r="V17" i="12"/>
  <c r="W17" i="12"/>
  <c r="X17" i="12"/>
  <c r="Z17" i="12"/>
  <c r="AA17" i="12"/>
  <c r="AB17" i="12"/>
  <c r="AC17" i="12"/>
  <c r="AD17" i="12"/>
  <c r="AE17" i="12"/>
  <c r="AF17" i="12"/>
  <c r="AG17" i="12"/>
  <c r="AH17" i="12"/>
  <c r="B18" i="12"/>
  <c r="F18" i="12"/>
  <c r="G18" i="12"/>
  <c r="H18" i="12"/>
  <c r="I18" i="12"/>
  <c r="J18" i="12"/>
  <c r="K18" i="12"/>
  <c r="L18" i="12"/>
  <c r="M18" i="12"/>
  <c r="N18" i="12"/>
  <c r="P18" i="12"/>
  <c r="Q18" i="12"/>
  <c r="R18" i="12"/>
  <c r="S18" i="12"/>
  <c r="T18" i="12"/>
  <c r="U18" i="12"/>
  <c r="V18" i="12"/>
  <c r="W18" i="12"/>
  <c r="X18" i="12"/>
  <c r="Z18" i="12"/>
  <c r="AA18" i="12"/>
  <c r="AB18" i="12"/>
  <c r="AC18" i="12"/>
  <c r="AD18" i="12"/>
  <c r="AE18" i="12"/>
  <c r="AF18" i="12"/>
  <c r="AG18" i="12"/>
  <c r="AH18" i="12"/>
  <c r="B19" i="12"/>
  <c r="F19" i="12"/>
  <c r="G19" i="12"/>
  <c r="H19" i="12"/>
  <c r="I19" i="12"/>
  <c r="J19" i="12"/>
  <c r="K19" i="12"/>
  <c r="L19" i="12"/>
  <c r="M19" i="12"/>
  <c r="N19" i="12"/>
  <c r="P19" i="12"/>
  <c r="Q19" i="12"/>
  <c r="R19" i="12"/>
  <c r="S19" i="12"/>
  <c r="T19" i="12"/>
  <c r="U19" i="12"/>
  <c r="V19" i="12"/>
  <c r="W19" i="12"/>
  <c r="X19" i="12"/>
  <c r="Z19" i="12"/>
  <c r="AA19" i="12"/>
  <c r="AB19" i="12"/>
  <c r="AC19" i="12"/>
  <c r="AD19" i="12"/>
  <c r="AE19" i="12"/>
  <c r="AF19" i="12"/>
  <c r="AG19" i="12"/>
  <c r="AH19" i="12"/>
  <c r="B20" i="12"/>
  <c r="F20" i="12"/>
  <c r="G20" i="12"/>
  <c r="H20" i="12"/>
  <c r="I20" i="12"/>
  <c r="J20" i="12"/>
  <c r="K20" i="12"/>
  <c r="L20" i="12"/>
  <c r="M20" i="12"/>
  <c r="N20" i="12"/>
  <c r="P20" i="12"/>
  <c r="Q20" i="12"/>
  <c r="R20" i="12"/>
  <c r="S20" i="12"/>
  <c r="T20" i="12"/>
  <c r="U20" i="12"/>
  <c r="V20" i="12"/>
  <c r="W20" i="12"/>
  <c r="X20" i="12"/>
  <c r="Z20" i="12"/>
  <c r="AA20" i="12"/>
  <c r="AB20" i="12"/>
  <c r="AC20" i="12"/>
  <c r="AD20" i="12"/>
  <c r="AE20" i="12"/>
  <c r="AF20" i="12"/>
  <c r="AG20" i="12"/>
  <c r="AH20" i="12"/>
  <c r="B21" i="12"/>
  <c r="F21" i="12"/>
  <c r="G21" i="12"/>
  <c r="H21" i="12"/>
  <c r="I21" i="12"/>
  <c r="J21" i="12"/>
  <c r="K21" i="12"/>
  <c r="L21" i="12"/>
  <c r="M21" i="12"/>
  <c r="N21" i="12"/>
  <c r="P21" i="12"/>
  <c r="Q21" i="12"/>
  <c r="R21" i="12"/>
  <c r="S21" i="12"/>
  <c r="T21" i="12"/>
  <c r="U21" i="12"/>
  <c r="V21" i="12"/>
  <c r="W21" i="12"/>
  <c r="X21" i="12"/>
  <c r="Z21" i="12"/>
  <c r="AA21" i="12"/>
  <c r="AB21" i="12"/>
  <c r="AC21" i="12"/>
  <c r="AD21" i="12"/>
  <c r="AE21" i="12"/>
  <c r="AF21" i="12"/>
  <c r="AG21" i="12"/>
  <c r="AH21" i="12"/>
  <c r="B22" i="12"/>
  <c r="F22" i="12"/>
  <c r="G22" i="12"/>
  <c r="H22" i="12"/>
  <c r="I22" i="12"/>
  <c r="J22" i="12"/>
  <c r="K22" i="12"/>
  <c r="L22" i="12"/>
  <c r="M22" i="12"/>
  <c r="N22" i="12"/>
  <c r="P22" i="12"/>
  <c r="Q22" i="12"/>
  <c r="R22" i="12"/>
  <c r="S22" i="12"/>
  <c r="T22" i="12"/>
  <c r="U22" i="12"/>
  <c r="V22" i="12"/>
  <c r="W22" i="12"/>
  <c r="X22" i="12"/>
  <c r="Z22" i="12"/>
  <c r="AA22" i="12"/>
  <c r="AB22" i="12"/>
  <c r="AC22" i="12"/>
  <c r="AD22" i="12"/>
  <c r="AE22" i="12"/>
  <c r="AF22" i="12"/>
  <c r="AG22" i="12"/>
  <c r="AH22" i="12"/>
  <c r="D23" i="3"/>
  <c r="D5" i="3"/>
  <c r="D6" i="3"/>
  <c r="D10" i="3"/>
  <c r="D21" i="3"/>
  <c r="D8" i="3"/>
  <c r="D15" i="3"/>
  <c r="D24" i="3"/>
  <c r="D22" i="3"/>
  <c r="D7" i="3"/>
  <c r="D3" i="3"/>
  <c r="D12" i="3"/>
  <c r="D18" i="3"/>
  <c r="D14" i="3"/>
  <c r="D20" i="3"/>
  <c r="D17" i="3"/>
  <c r="D16" i="3"/>
  <c r="D4" i="3"/>
  <c r="D13" i="3"/>
  <c r="D9" i="3"/>
  <c r="D11" i="3"/>
  <c r="D19" i="3"/>
  <c r="E23" i="3"/>
  <c r="E5" i="3"/>
  <c r="E6" i="3"/>
  <c r="E10" i="3"/>
  <c r="E21" i="3"/>
  <c r="E8" i="3"/>
  <c r="E15" i="3"/>
  <c r="E24" i="3"/>
  <c r="E22" i="3"/>
  <c r="E7" i="3"/>
  <c r="E3" i="3"/>
  <c r="E12" i="3"/>
  <c r="E18" i="3"/>
  <c r="E14" i="3"/>
  <c r="E20" i="3"/>
  <c r="E17" i="3"/>
  <c r="E16" i="3"/>
  <c r="E4" i="3"/>
  <c r="E13" i="3"/>
  <c r="E9" i="3"/>
  <c r="E11" i="3"/>
  <c r="E19" i="3"/>
  <c r="Y14" i="17" l="1"/>
  <c r="Y28" i="17"/>
  <c r="Y13" i="17"/>
  <c r="Y23" i="17"/>
  <c r="Y12" i="17"/>
  <c r="Y22" i="17"/>
  <c r="Y17" i="17"/>
  <c r="Y11" i="17"/>
  <c r="Y21" i="17"/>
  <c r="Y26" i="17"/>
  <c r="Y16" i="17"/>
  <c r="Y10" i="17"/>
  <c r="Y20" i="17"/>
  <c r="Y25" i="17"/>
  <c r="Y15" i="17"/>
  <c r="L8" i="18"/>
  <c r="L24" i="18"/>
  <c r="L15" i="18"/>
  <c r="L22" i="18"/>
  <c r="L13" i="18"/>
  <c r="L29" i="18"/>
  <c r="L6" i="18"/>
  <c r="L20" i="18"/>
  <c r="L11" i="18"/>
  <c r="L27" i="18"/>
  <c r="L18" i="18"/>
  <c r="L7" i="18"/>
  <c r="L23" i="18"/>
  <c r="L14" i="18"/>
  <c r="L9" i="18"/>
  <c r="L16" i="18"/>
  <c r="L21" i="18"/>
  <c r="L25" i="18"/>
  <c r="L12" i="18"/>
  <c r="L28" i="18"/>
  <c r="L19" i="18"/>
  <c r="L17" i="18"/>
  <c r="L10" i="18"/>
  <c r="Y12" i="14"/>
  <c r="Y16" i="14"/>
  <c r="Y20" i="14"/>
  <c r="Y24" i="14"/>
  <c r="Y15" i="14"/>
  <c r="Y19" i="14"/>
  <c r="Y23" i="14"/>
  <c r="Y11" i="14"/>
  <c r="Y28" i="14"/>
  <c r="Y10" i="14"/>
  <c r="Y14" i="14"/>
  <c r="Y18" i="14"/>
  <c r="Y13" i="14"/>
  <c r="Y17" i="14"/>
  <c r="Y21" i="14"/>
  <c r="Y26" i="14"/>
  <c r="Y22" i="14"/>
  <c r="Y9" i="14"/>
  <c r="Y27" i="17"/>
  <c r="Y19" i="17"/>
  <c r="Y18" i="17"/>
  <c r="Y24" i="17"/>
  <c r="L6" i="17"/>
  <c r="L22" i="17"/>
  <c r="Y29" i="17"/>
  <c r="L17" i="17"/>
  <c r="L8" i="17"/>
  <c r="L24" i="17"/>
  <c r="L15" i="17"/>
  <c r="L13" i="17"/>
  <c r="L29" i="17"/>
  <c r="L20" i="17"/>
  <c r="L11" i="17"/>
  <c r="L27" i="17"/>
  <c r="Q26" i="17" s="1"/>
  <c r="L18" i="17"/>
  <c r="L25" i="17"/>
  <c r="L16" i="17"/>
  <c r="R9" i="17"/>
  <c r="L21" i="17"/>
  <c r="L23" i="17"/>
  <c r="L12" i="17"/>
  <c r="L28" i="17"/>
  <c r="L7" i="17"/>
  <c r="L14" i="17"/>
  <c r="L19" i="17"/>
  <c r="L10" i="17"/>
  <c r="L13" i="16"/>
  <c r="L6" i="16"/>
  <c r="L24" i="16"/>
  <c r="L25" i="16"/>
  <c r="L10" i="16"/>
  <c r="L23" i="16"/>
  <c r="L9" i="16"/>
  <c r="Q9" i="16" s="1"/>
  <c r="L8" i="16"/>
  <c r="L19" i="16"/>
  <c r="L20" i="16"/>
  <c r="L16" i="16"/>
  <c r="U13" i="16" s="1"/>
  <c r="Y17" i="16"/>
  <c r="Y18" i="16"/>
  <c r="Y19" i="16"/>
  <c r="L14" i="16"/>
  <c r="L26" i="16"/>
  <c r="L21" i="16"/>
  <c r="Q21" i="16" s="1"/>
  <c r="L18" i="16"/>
  <c r="L22" i="16"/>
  <c r="L7" i="16"/>
  <c r="L15" i="16"/>
  <c r="L17" i="16"/>
  <c r="L29" i="16"/>
  <c r="L11" i="16"/>
  <c r="L27" i="16"/>
  <c r="L12" i="16"/>
  <c r="Y28" i="15"/>
  <c r="Y13" i="15"/>
  <c r="Y27" i="15"/>
  <c r="Y12" i="15"/>
  <c r="Y17" i="15"/>
  <c r="Y23" i="15"/>
  <c r="Y29" i="15"/>
  <c r="Y22" i="15"/>
  <c r="Y11" i="15"/>
  <c r="Y16" i="15"/>
  <c r="Y10" i="15"/>
  <c r="Y15" i="15"/>
  <c r="Y20" i="15"/>
  <c r="Y9" i="15"/>
  <c r="Y19" i="15"/>
  <c r="L25" i="15"/>
  <c r="Q25" i="15" s="1"/>
  <c r="L14" i="15"/>
  <c r="L9" i="15"/>
  <c r="L8" i="15"/>
  <c r="L17" i="15"/>
  <c r="L24" i="15"/>
  <c r="L15" i="15"/>
  <c r="Y18" i="15"/>
  <c r="Y25" i="15"/>
  <c r="L22" i="15"/>
  <c r="L13" i="15"/>
  <c r="L29" i="15"/>
  <c r="L6" i="15"/>
  <c r="Y14" i="15"/>
  <c r="L27" i="15"/>
  <c r="L20" i="15"/>
  <c r="L11" i="15"/>
  <c r="L18" i="15"/>
  <c r="Y21" i="15"/>
  <c r="L16" i="15"/>
  <c r="L7" i="15"/>
  <c r="L23" i="15"/>
  <c r="Y26" i="15"/>
  <c r="L21" i="15"/>
  <c r="L12" i="15"/>
  <c r="L28" i="15"/>
  <c r="L19" i="15"/>
  <c r="L10" i="15"/>
  <c r="Y27" i="14"/>
  <c r="L25" i="14"/>
  <c r="Q25" i="14" s="1"/>
  <c r="L10" i="14"/>
  <c r="O10" i="14" s="1"/>
  <c r="L9" i="14"/>
  <c r="Q9" i="14" s="1"/>
  <c r="L18" i="14"/>
  <c r="L15" i="14"/>
  <c r="L22" i="14"/>
  <c r="L17" i="14"/>
  <c r="L8" i="14"/>
  <c r="L13" i="14"/>
  <c r="L29" i="14"/>
  <c r="L20" i="14"/>
  <c r="L24" i="14"/>
  <c r="L6" i="14"/>
  <c r="O6" i="14" s="1"/>
  <c r="L11" i="14"/>
  <c r="L27" i="14"/>
  <c r="L16" i="14"/>
  <c r="O18" i="14"/>
  <c r="L7" i="14"/>
  <c r="L23" i="14"/>
  <c r="L12" i="14"/>
  <c r="L28" i="14"/>
  <c r="L14" i="14"/>
  <c r="L21" i="14"/>
  <c r="L19" i="14"/>
  <c r="D5" i="2"/>
  <c r="O4" i="5"/>
  <c r="O5" i="5"/>
  <c r="O6" i="5"/>
  <c r="O7" i="5"/>
  <c r="O8" i="5"/>
  <c r="O9" i="5"/>
  <c r="O10" i="5"/>
  <c r="O11" i="5"/>
  <c r="O12" i="5"/>
  <c r="O3" i="5"/>
  <c r="E4" i="2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E5" i="2"/>
  <c r="E13" i="2"/>
  <c r="E14" i="2"/>
  <c r="E6" i="2"/>
  <c r="E18" i="2"/>
  <c r="E15" i="2"/>
  <c r="E17" i="2"/>
  <c r="E19" i="2"/>
  <c r="E9" i="2"/>
  <c r="E7" i="2"/>
  <c r="E11" i="2"/>
  <c r="E12" i="2"/>
  <c r="E10" i="2"/>
  <c r="E16" i="2"/>
  <c r="E8" i="2"/>
  <c r="E21" i="2"/>
  <c r="E20" i="2"/>
  <c r="E23" i="2"/>
  <c r="E24" i="2"/>
  <c r="E22" i="2"/>
  <c r="E3" i="2"/>
  <c r="E17" i="6"/>
  <c r="E20" i="6"/>
  <c r="E22" i="6"/>
  <c r="E23" i="6"/>
  <c r="W19" i="16" l="1"/>
  <c r="T25" i="14"/>
  <c r="V22" i="16"/>
  <c r="Q22" i="17"/>
  <c r="U22" i="17"/>
  <c r="R26" i="17"/>
  <c r="S7" i="16"/>
  <c r="T16" i="16"/>
  <c r="R20" i="16"/>
  <c r="W20" i="16"/>
  <c r="R21" i="16"/>
  <c r="R16" i="16"/>
  <c r="W9" i="16"/>
  <c r="Q23" i="16"/>
  <c r="S15" i="16"/>
  <c r="R25" i="16"/>
  <c r="T14" i="16"/>
  <c r="R22" i="16"/>
  <c r="Q22" i="16"/>
  <c r="R15" i="16"/>
  <c r="X26" i="15"/>
  <c r="V26" i="14"/>
  <c r="W27" i="18"/>
  <c r="V27" i="18"/>
  <c r="U27" i="18"/>
  <c r="T27" i="18"/>
  <c r="S27" i="18"/>
  <c r="R27" i="18"/>
  <c r="X27" i="18"/>
  <c r="Q27" i="18"/>
  <c r="W26" i="18"/>
  <c r="V17" i="18"/>
  <c r="X17" i="18"/>
  <c r="W17" i="18"/>
  <c r="U17" i="18"/>
  <c r="T17" i="18"/>
  <c r="S17" i="18"/>
  <c r="R17" i="18"/>
  <c r="Q17" i="18"/>
  <c r="X29" i="18"/>
  <c r="W29" i="18"/>
  <c r="V29" i="18"/>
  <c r="U29" i="18"/>
  <c r="T29" i="18"/>
  <c r="S29" i="18"/>
  <c r="R29" i="18"/>
  <c r="Q29" i="18"/>
  <c r="X19" i="18"/>
  <c r="W19" i="18"/>
  <c r="V19" i="18"/>
  <c r="U19" i="18"/>
  <c r="T19" i="18"/>
  <c r="S19" i="18"/>
  <c r="R19" i="18"/>
  <c r="Q19" i="18"/>
  <c r="X13" i="18"/>
  <c r="W13" i="18"/>
  <c r="S13" i="18"/>
  <c r="Q13" i="18"/>
  <c r="V13" i="18"/>
  <c r="R13" i="18"/>
  <c r="U13" i="18"/>
  <c r="T13" i="18"/>
  <c r="Q28" i="18"/>
  <c r="X28" i="18"/>
  <c r="W28" i="18"/>
  <c r="V28" i="18"/>
  <c r="U28" i="18"/>
  <c r="T28" i="18"/>
  <c r="S28" i="18"/>
  <c r="R28" i="18"/>
  <c r="T22" i="18"/>
  <c r="X22" i="18"/>
  <c r="W22" i="18"/>
  <c r="V22" i="18"/>
  <c r="U22" i="18"/>
  <c r="S22" i="18"/>
  <c r="R22" i="18"/>
  <c r="Q22" i="18"/>
  <c r="Q12" i="18"/>
  <c r="X12" i="18"/>
  <c r="W12" i="18"/>
  <c r="V12" i="18"/>
  <c r="U12" i="18"/>
  <c r="T12" i="18"/>
  <c r="S12" i="18"/>
  <c r="R12" i="18"/>
  <c r="T15" i="18"/>
  <c r="S15" i="18"/>
  <c r="U15" i="18"/>
  <c r="X15" i="18"/>
  <c r="W15" i="18"/>
  <c r="V15" i="18"/>
  <c r="R15" i="18"/>
  <c r="Q15" i="18"/>
  <c r="U25" i="18"/>
  <c r="T25" i="18"/>
  <c r="S25" i="18"/>
  <c r="R25" i="18"/>
  <c r="Q25" i="18"/>
  <c r="V25" i="18"/>
  <c r="X25" i="18"/>
  <c r="W25" i="18"/>
  <c r="U24" i="18"/>
  <c r="X24" i="18"/>
  <c r="W24" i="18"/>
  <c r="V24" i="18"/>
  <c r="T24" i="18"/>
  <c r="S24" i="18"/>
  <c r="R24" i="18"/>
  <c r="Q24" i="18"/>
  <c r="Q21" i="18"/>
  <c r="R21" i="18"/>
  <c r="X21" i="18"/>
  <c r="W21" i="18"/>
  <c r="V21" i="18"/>
  <c r="U21" i="18"/>
  <c r="T21" i="18"/>
  <c r="S21" i="18"/>
  <c r="Q26" i="18"/>
  <c r="U9" i="18"/>
  <c r="T9" i="18"/>
  <c r="S9" i="18"/>
  <c r="R9" i="18"/>
  <c r="V9" i="18"/>
  <c r="Q9" i="18"/>
  <c r="X9" i="18"/>
  <c r="W9" i="18"/>
  <c r="R26" i="18"/>
  <c r="R14" i="18"/>
  <c r="Q14" i="18"/>
  <c r="S14" i="18"/>
  <c r="X14" i="18"/>
  <c r="W14" i="18"/>
  <c r="V14" i="18"/>
  <c r="U14" i="18"/>
  <c r="T14" i="18"/>
  <c r="S26" i="18"/>
  <c r="X26" i="18"/>
  <c r="W11" i="18"/>
  <c r="V11" i="18"/>
  <c r="U11" i="18"/>
  <c r="Q11" i="18"/>
  <c r="T11" i="18"/>
  <c r="S11" i="18"/>
  <c r="R11" i="18"/>
  <c r="X11" i="18"/>
  <c r="X20" i="18"/>
  <c r="Q20" i="18"/>
  <c r="W20" i="18"/>
  <c r="V20" i="18"/>
  <c r="U20" i="18"/>
  <c r="T20" i="18"/>
  <c r="S20" i="18"/>
  <c r="R20" i="18"/>
  <c r="X10" i="18"/>
  <c r="W10" i="18"/>
  <c r="V10" i="18"/>
  <c r="U10" i="18"/>
  <c r="T10" i="18"/>
  <c r="S10" i="18"/>
  <c r="R10" i="18"/>
  <c r="Q10" i="18"/>
  <c r="X8" i="18"/>
  <c r="W8" i="18"/>
  <c r="V8" i="18"/>
  <c r="U8" i="18"/>
  <c r="T8" i="18"/>
  <c r="S8" i="18"/>
  <c r="R8" i="18"/>
  <c r="Q8" i="18"/>
  <c r="T16" i="18"/>
  <c r="S16" i="18"/>
  <c r="R16" i="18"/>
  <c r="Q16" i="18"/>
  <c r="U16" i="18"/>
  <c r="X16" i="18"/>
  <c r="W16" i="18"/>
  <c r="V16" i="18"/>
  <c r="S23" i="18"/>
  <c r="R23" i="18"/>
  <c r="Q23" i="18"/>
  <c r="X23" i="18"/>
  <c r="W23" i="18"/>
  <c r="V23" i="18"/>
  <c r="T23" i="18"/>
  <c r="U23" i="18"/>
  <c r="T26" i="18"/>
  <c r="S7" i="18"/>
  <c r="R7" i="18"/>
  <c r="Q7" i="18"/>
  <c r="T7" i="18"/>
  <c r="W7" i="18"/>
  <c r="X7" i="18"/>
  <c r="V7" i="18"/>
  <c r="U7" i="18"/>
  <c r="U26" i="18"/>
  <c r="V18" i="18"/>
  <c r="U18" i="18"/>
  <c r="T18" i="18"/>
  <c r="W18" i="18"/>
  <c r="S18" i="18"/>
  <c r="R18" i="18"/>
  <c r="Q18" i="18"/>
  <c r="X18" i="18"/>
  <c r="V26" i="18"/>
  <c r="Q14" i="16"/>
  <c r="R13" i="16"/>
  <c r="R7" i="16"/>
  <c r="R14" i="16"/>
  <c r="X22" i="17"/>
  <c r="S9" i="16"/>
  <c r="T10" i="16"/>
  <c r="R8" i="16"/>
  <c r="V26" i="15"/>
  <c r="V13" i="16"/>
  <c r="Q8" i="16"/>
  <c r="T7" i="16"/>
  <c r="T15" i="16"/>
  <c r="X13" i="16"/>
  <c r="T9" i="15"/>
  <c r="X7" i="16"/>
  <c r="Q24" i="16"/>
  <c r="Q10" i="14"/>
  <c r="T20" i="16"/>
  <c r="R23" i="16"/>
  <c r="U23" i="16"/>
  <c r="T22" i="17"/>
  <c r="X26" i="17"/>
  <c r="V22" i="17"/>
  <c r="W10" i="17"/>
  <c r="X10" i="17"/>
  <c r="V10" i="17"/>
  <c r="U10" i="17"/>
  <c r="T10" i="17"/>
  <c r="S10" i="17"/>
  <c r="R10" i="17"/>
  <c r="Q10" i="17"/>
  <c r="V9" i="17"/>
  <c r="T9" i="17"/>
  <c r="S22" i="17"/>
  <c r="U9" i="17"/>
  <c r="X19" i="17"/>
  <c r="W19" i="17"/>
  <c r="V19" i="17"/>
  <c r="U19" i="17"/>
  <c r="T19" i="17"/>
  <c r="S19" i="17"/>
  <c r="R19" i="17"/>
  <c r="Q19" i="17"/>
  <c r="V18" i="17"/>
  <c r="U18" i="17"/>
  <c r="Q18" i="17"/>
  <c r="T18" i="17"/>
  <c r="S18" i="17"/>
  <c r="R18" i="17"/>
  <c r="X18" i="17"/>
  <c r="W18" i="17"/>
  <c r="X29" i="17"/>
  <c r="W29" i="17"/>
  <c r="V29" i="17"/>
  <c r="U29" i="17"/>
  <c r="T29" i="17"/>
  <c r="S29" i="17"/>
  <c r="R29" i="17"/>
  <c r="Q29" i="17"/>
  <c r="Q21" i="17"/>
  <c r="X21" i="17"/>
  <c r="W21" i="17"/>
  <c r="V21" i="17"/>
  <c r="U21" i="17"/>
  <c r="T21" i="17"/>
  <c r="S21" i="17"/>
  <c r="R21" i="17"/>
  <c r="W15" i="17"/>
  <c r="T15" i="17"/>
  <c r="V15" i="17"/>
  <c r="X15" i="17"/>
  <c r="U15" i="17"/>
  <c r="S15" i="17"/>
  <c r="R15" i="17"/>
  <c r="Q15" i="17"/>
  <c r="X9" i="17"/>
  <c r="W24" i="17"/>
  <c r="X24" i="17"/>
  <c r="V24" i="17"/>
  <c r="U24" i="17"/>
  <c r="T24" i="17"/>
  <c r="S24" i="17"/>
  <c r="R24" i="17"/>
  <c r="Q24" i="17"/>
  <c r="W9" i="17"/>
  <c r="W8" i="17"/>
  <c r="U8" i="17"/>
  <c r="X8" i="17"/>
  <c r="V8" i="17"/>
  <c r="T8" i="17"/>
  <c r="S8" i="17"/>
  <c r="R8" i="17"/>
  <c r="Q8" i="17"/>
  <c r="T16" i="17"/>
  <c r="S16" i="17"/>
  <c r="R16" i="17"/>
  <c r="Q16" i="17"/>
  <c r="X16" i="17"/>
  <c r="W16" i="17"/>
  <c r="V16" i="17"/>
  <c r="U16" i="17"/>
  <c r="X17" i="17"/>
  <c r="V17" i="17"/>
  <c r="W17" i="17"/>
  <c r="U17" i="17"/>
  <c r="T17" i="17"/>
  <c r="S17" i="17"/>
  <c r="R17" i="17"/>
  <c r="Q17" i="17"/>
  <c r="U25" i="17"/>
  <c r="T25" i="17"/>
  <c r="S25" i="17"/>
  <c r="R25" i="17"/>
  <c r="Q25" i="17"/>
  <c r="X25" i="17"/>
  <c r="W25" i="17"/>
  <c r="V25" i="17"/>
  <c r="R14" i="17"/>
  <c r="Q14" i="17"/>
  <c r="X14" i="17"/>
  <c r="W14" i="17"/>
  <c r="V14" i="17"/>
  <c r="U14" i="17"/>
  <c r="T14" i="17"/>
  <c r="S14" i="17"/>
  <c r="R22" i="17"/>
  <c r="Q9" i="17"/>
  <c r="S7" i="17"/>
  <c r="R7" i="17"/>
  <c r="Q7" i="17"/>
  <c r="X7" i="17"/>
  <c r="W7" i="17"/>
  <c r="V7" i="17"/>
  <c r="U7" i="17"/>
  <c r="T7" i="17"/>
  <c r="W27" i="17"/>
  <c r="V27" i="17"/>
  <c r="U27" i="17"/>
  <c r="T27" i="17"/>
  <c r="S27" i="17"/>
  <c r="R27" i="17"/>
  <c r="Q27" i="17"/>
  <c r="X27" i="17"/>
  <c r="S26" i="17"/>
  <c r="X28" i="17"/>
  <c r="W28" i="17"/>
  <c r="V28" i="17"/>
  <c r="U28" i="17"/>
  <c r="T28" i="17"/>
  <c r="S28" i="17"/>
  <c r="R28" i="17"/>
  <c r="Q28" i="17"/>
  <c r="T26" i="17"/>
  <c r="X12" i="17"/>
  <c r="W12" i="17"/>
  <c r="V12" i="17"/>
  <c r="U12" i="17"/>
  <c r="T12" i="17"/>
  <c r="S12" i="17"/>
  <c r="R12" i="17"/>
  <c r="Q12" i="17"/>
  <c r="W11" i="17"/>
  <c r="V11" i="17"/>
  <c r="S11" i="17"/>
  <c r="R11" i="17"/>
  <c r="U11" i="17"/>
  <c r="T11" i="17"/>
  <c r="Q11" i="17"/>
  <c r="X11" i="17"/>
  <c r="U26" i="17"/>
  <c r="S9" i="17"/>
  <c r="X20" i="17"/>
  <c r="W20" i="17"/>
  <c r="S20" i="17"/>
  <c r="V20" i="17"/>
  <c r="Q20" i="17"/>
  <c r="U20" i="17"/>
  <c r="T20" i="17"/>
  <c r="R20" i="17"/>
  <c r="V26" i="17"/>
  <c r="S23" i="17"/>
  <c r="R23" i="17"/>
  <c r="Q23" i="17"/>
  <c r="X23" i="17"/>
  <c r="W23" i="17"/>
  <c r="V23" i="17"/>
  <c r="U23" i="17"/>
  <c r="T23" i="17"/>
  <c r="W22" i="17"/>
  <c r="R13" i="17"/>
  <c r="X13" i="17"/>
  <c r="V13" i="17"/>
  <c r="W13" i="17"/>
  <c r="U13" i="17"/>
  <c r="T13" i="17"/>
  <c r="S13" i="17"/>
  <c r="Q13" i="17"/>
  <c r="W26" i="17"/>
  <c r="Q25" i="16"/>
  <c r="T24" i="16"/>
  <c r="V14" i="16"/>
  <c r="U9" i="16"/>
  <c r="V21" i="16"/>
  <c r="X15" i="16"/>
  <c r="W15" i="16"/>
  <c r="T19" i="16"/>
  <c r="T23" i="16"/>
  <c r="X19" i="16"/>
  <c r="W18" i="16"/>
  <c r="S19" i="16"/>
  <c r="R19" i="16"/>
  <c r="R18" i="16"/>
  <c r="U22" i="16"/>
  <c r="V19" i="16"/>
  <c r="R26" i="16"/>
  <c r="W14" i="16"/>
  <c r="U10" i="16"/>
  <c r="S24" i="16"/>
  <c r="T22" i="16"/>
  <c r="Q26" i="16"/>
  <c r="V9" i="16"/>
  <c r="S25" i="16"/>
  <c r="U15" i="16"/>
  <c r="V20" i="16"/>
  <c r="S20" i="16"/>
  <c r="U20" i="16"/>
  <c r="W13" i="16"/>
  <c r="S18" i="16"/>
  <c r="W21" i="16"/>
  <c r="S21" i="16"/>
  <c r="S23" i="16"/>
  <c r="V15" i="16"/>
  <c r="S13" i="16"/>
  <c r="U19" i="16"/>
  <c r="Q19" i="16"/>
  <c r="Q7" i="16"/>
  <c r="T13" i="16"/>
  <c r="S22" i="16"/>
  <c r="Q15" i="16"/>
  <c r="X18" i="16"/>
  <c r="V16" i="16"/>
  <c r="T18" i="16"/>
  <c r="U18" i="16"/>
  <c r="Q18" i="16"/>
  <c r="X20" i="16"/>
  <c r="R24" i="16"/>
  <c r="Q20" i="16"/>
  <c r="X14" i="16"/>
  <c r="V18" i="16"/>
  <c r="Q16" i="16"/>
  <c r="U21" i="16"/>
  <c r="T21" i="16"/>
  <c r="Q13" i="16"/>
  <c r="X29" i="16"/>
  <c r="W29" i="16"/>
  <c r="V29" i="16"/>
  <c r="U29" i="16"/>
  <c r="T29" i="16"/>
  <c r="S29" i="16"/>
  <c r="R29" i="16"/>
  <c r="Q29" i="16"/>
  <c r="S26" i="16"/>
  <c r="W26" i="16"/>
  <c r="X23" i="16"/>
  <c r="U24" i="16"/>
  <c r="U11" i="16"/>
  <c r="T11" i="16"/>
  <c r="W8" i="16"/>
  <c r="Q10" i="16"/>
  <c r="S11" i="16"/>
  <c r="R11" i="16"/>
  <c r="Q11" i="16"/>
  <c r="X10" i="16"/>
  <c r="V8" i="16"/>
  <c r="W10" i="16"/>
  <c r="U8" i="16"/>
  <c r="V10" i="16"/>
  <c r="T8" i="16"/>
  <c r="R10" i="16"/>
  <c r="X9" i="16"/>
  <c r="V7" i="16"/>
  <c r="V11" i="16"/>
  <c r="X11" i="16"/>
  <c r="W11" i="16"/>
  <c r="T9" i="16"/>
  <c r="U7" i="16"/>
  <c r="X24" i="16"/>
  <c r="T26" i="16"/>
  <c r="X26" i="16"/>
  <c r="S10" i="16"/>
  <c r="X25" i="16"/>
  <c r="X17" i="16"/>
  <c r="W17" i="16"/>
  <c r="V17" i="16"/>
  <c r="U17" i="16"/>
  <c r="W16" i="16"/>
  <c r="T17" i="16"/>
  <c r="S17" i="16"/>
  <c r="Q17" i="16"/>
  <c r="X16" i="16"/>
  <c r="R17" i="16"/>
  <c r="S16" i="16"/>
  <c r="V28" i="16"/>
  <c r="Q28" i="16"/>
  <c r="V26" i="16"/>
  <c r="V25" i="16"/>
  <c r="R28" i="16"/>
  <c r="S28" i="16"/>
  <c r="T28" i="16"/>
  <c r="W22" i="16"/>
  <c r="X8" i="16"/>
  <c r="W23" i="16"/>
  <c r="W25" i="16"/>
  <c r="U28" i="16"/>
  <c r="V24" i="16"/>
  <c r="U27" i="16"/>
  <c r="T27" i="16"/>
  <c r="S27" i="16"/>
  <c r="R27" i="16"/>
  <c r="W24" i="16"/>
  <c r="Q27" i="16"/>
  <c r="V23" i="16"/>
  <c r="X27" i="16"/>
  <c r="W27" i="16"/>
  <c r="U25" i="16"/>
  <c r="V27" i="16"/>
  <c r="T25" i="16"/>
  <c r="W7" i="16"/>
  <c r="U16" i="16"/>
  <c r="S8" i="16"/>
  <c r="W28" i="16"/>
  <c r="X12" i="16"/>
  <c r="W12" i="16"/>
  <c r="V12" i="16"/>
  <c r="T12" i="16"/>
  <c r="U12" i="16"/>
  <c r="R12" i="16"/>
  <c r="Q12" i="16"/>
  <c r="S12" i="16"/>
  <c r="X22" i="16"/>
  <c r="R9" i="16"/>
  <c r="U26" i="16"/>
  <c r="U14" i="16"/>
  <c r="S14" i="16"/>
  <c r="X21" i="16"/>
  <c r="X28" i="16"/>
  <c r="W9" i="15"/>
  <c r="X14" i="15"/>
  <c r="W25" i="15"/>
  <c r="V14" i="15"/>
  <c r="X20" i="15"/>
  <c r="W20" i="15"/>
  <c r="V20" i="15"/>
  <c r="U20" i="15"/>
  <c r="T20" i="15"/>
  <c r="S20" i="15"/>
  <c r="R20" i="15"/>
  <c r="Q20" i="15"/>
  <c r="X28" i="15"/>
  <c r="W28" i="15"/>
  <c r="V28" i="15"/>
  <c r="U28" i="15"/>
  <c r="T28" i="15"/>
  <c r="S28" i="15"/>
  <c r="Q28" i="15"/>
  <c r="R28" i="15"/>
  <c r="Q21" i="15"/>
  <c r="W21" i="15"/>
  <c r="X21" i="15"/>
  <c r="V21" i="15"/>
  <c r="U21" i="15"/>
  <c r="T21" i="15"/>
  <c r="S21" i="15"/>
  <c r="R21" i="15"/>
  <c r="X29" i="15"/>
  <c r="W29" i="15"/>
  <c r="V29" i="15"/>
  <c r="U29" i="15"/>
  <c r="T29" i="15"/>
  <c r="S29" i="15"/>
  <c r="R29" i="15"/>
  <c r="Q29" i="15"/>
  <c r="V9" i="15"/>
  <c r="R9" i="15"/>
  <c r="W14" i="15"/>
  <c r="Q9" i="15"/>
  <c r="R25" i="15"/>
  <c r="X13" i="15"/>
  <c r="U13" i="15"/>
  <c r="W13" i="15"/>
  <c r="V13" i="15"/>
  <c r="R13" i="15"/>
  <c r="T13" i="15"/>
  <c r="S13" i="15"/>
  <c r="Q13" i="15"/>
  <c r="V25" i="15"/>
  <c r="S23" i="15"/>
  <c r="R23" i="15"/>
  <c r="Q23" i="15"/>
  <c r="W23" i="15"/>
  <c r="X23" i="15"/>
  <c r="V23" i="15"/>
  <c r="U23" i="15"/>
  <c r="T23" i="15"/>
  <c r="Q26" i="15"/>
  <c r="W22" i="15"/>
  <c r="X22" i="15"/>
  <c r="V22" i="15"/>
  <c r="U22" i="15"/>
  <c r="T22" i="15"/>
  <c r="S22" i="15"/>
  <c r="R22" i="15"/>
  <c r="Q22" i="15"/>
  <c r="W8" i="15"/>
  <c r="V8" i="15"/>
  <c r="T8" i="15"/>
  <c r="S8" i="15"/>
  <c r="R8" i="15"/>
  <c r="X8" i="15"/>
  <c r="Q8" i="15"/>
  <c r="U8" i="15"/>
  <c r="S7" i="15"/>
  <c r="R7" i="15"/>
  <c r="Q7" i="15"/>
  <c r="W7" i="15"/>
  <c r="X7" i="15"/>
  <c r="V7" i="15"/>
  <c r="U7" i="15"/>
  <c r="T7" i="15"/>
  <c r="X25" i="15"/>
  <c r="R26" i="15"/>
  <c r="X10" i="15"/>
  <c r="V10" i="15"/>
  <c r="U10" i="15"/>
  <c r="T10" i="15"/>
  <c r="R10" i="15"/>
  <c r="W10" i="15"/>
  <c r="S10" i="15"/>
  <c r="Q10" i="15"/>
  <c r="T16" i="15"/>
  <c r="S16" i="15"/>
  <c r="R16" i="15"/>
  <c r="Q16" i="15"/>
  <c r="X16" i="15"/>
  <c r="W16" i="15"/>
  <c r="V16" i="15"/>
  <c r="U16" i="15"/>
  <c r="S26" i="15"/>
  <c r="X19" i="15"/>
  <c r="W19" i="15"/>
  <c r="V19" i="15"/>
  <c r="U19" i="15"/>
  <c r="T19" i="15"/>
  <c r="S19" i="15"/>
  <c r="R19" i="15"/>
  <c r="Q19" i="15"/>
  <c r="W15" i="15"/>
  <c r="X15" i="15"/>
  <c r="V15" i="15"/>
  <c r="U15" i="15"/>
  <c r="S15" i="15"/>
  <c r="Q15" i="15"/>
  <c r="R15" i="15"/>
  <c r="T15" i="15"/>
  <c r="T26" i="15"/>
  <c r="Q14" i="15"/>
  <c r="V18" i="15"/>
  <c r="U18" i="15"/>
  <c r="S18" i="15"/>
  <c r="T18" i="15"/>
  <c r="R18" i="15"/>
  <c r="Q18" i="15"/>
  <c r="X18" i="15"/>
  <c r="W18" i="15"/>
  <c r="U14" i="15"/>
  <c r="U26" i="15"/>
  <c r="T25" i="15"/>
  <c r="W11" i="15"/>
  <c r="V11" i="15"/>
  <c r="U11" i="15"/>
  <c r="T11" i="15"/>
  <c r="S11" i="15"/>
  <c r="R11" i="15"/>
  <c r="Q11" i="15"/>
  <c r="X11" i="15"/>
  <c r="X9" i="15"/>
  <c r="X24" i="15"/>
  <c r="W24" i="15"/>
  <c r="V24" i="15"/>
  <c r="U24" i="15"/>
  <c r="T24" i="15"/>
  <c r="S24" i="15"/>
  <c r="R24" i="15"/>
  <c r="Q24" i="15"/>
  <c r="W26" i="15"/>
  <c r="S25" i="15"/>
  <c r="W27" i="15"/>
  <c r="V27" i="15"/>
  <c r="U27" i="15"/>
  <c r="T27" i="15"/>
  <c r="S27" i="15"/>
  <c r="R27" i="15"/>
  <c r="Q27" i="15"/>
  <c r="X27" i="15"/>
  <c r="T14" i="15"/>
  <c r="R14" i="15"/>
  <c r="X12" i="15"/>
  <c r="W12" i="15"/>
  <c r="V12" i="15"/>
  <c r="T12" i="15"/>
  <c r="Q12" i="15"/>
  <c r="U12" i="15"/>
  <c r="S12" i="15"/>
  <c r="R12" i="15"/>
  <c r="X17" i="15"/>
  <c r="W17" i="15"/>
  <c r="U17" i="15"/>
  <c r="S17" i="15"/>
  <c r="T17" i="15"/>
  <c r="Q17" i="15"/>
  <c r="R17" i="15"/>
  <c r="V17" i="15"/>
  <c r="U25" i="15"/>
  <c r="S9" i="15"/>
  <c r="S14" i="15"/>
  <c r="U9" i="15"/>
  <c r="T18" i="14"/>
  <c r="X25" i="14"/>
  <c r="T9" i="14"/>
  <c r="R9" i="14"/>
  <c r="O9" i="14"/>
  <c r="Q26" i="14"/>
  <c r="X10" i="14"/>
  <c r="R26" i="14"/>
  <c r="R25" i="14"/>
  <c r="W9" i="14"/>
  <c r="V25" i="14"/>
  <c r="X20" i="14"/>
  <c r="W20" i="14"/>
  <c r="U20" i="14"/>
  <c r="Q20" i="14"/>
  <c r="V20" i="14"/>
  <c r="T20" i="14"/>
  <c r="O20" i="14"/>
  <c r="S20" i="14"/>
  <c r="R20" i="14"/>
  <c r="S9" i="14"/>
  <c r="U9" i="14"/>
  <c r="S23" i="14"/>
  <c r="R23" i="14"/>
  <c r="O23" i="14"/>
  <c r="Q23" i="14"/>
  <c r="U23" i="14"/>
  <c r="X23" i="14"/>
  <c r="W23" i="14"/>
  <c r="V23" i="14"/>
  <c r="T23" i="14"/>
  <c r="X29" i="14"/>
  <c r="Q29" i="14"/>
  <c r="W29" i="14"/>
  <c r="V29" i="14"/>
  <c r="R29" i="14"/>
  <c r="U29" i="14"/>
  <c r="T29" i="14"/>
  <c r="S29" i="14"/>
  <c r="W22" i="14"/>
  <c r="V22" i="14"/>
  <c r="X22" i="14"/>
  <c r="U22" i="14"/>
  <c r="T22" i="14"/>
  <c r="Q22" i="14"/>
  <c r="S22" i="14"/>
  <c r="R22" i="14"/>
  <c r="O22" i="14"/>
  <c r="T26" i="14"/>
  <c r="G12" i="14"/>
  <c r="I12" i="14" s="1"/>
  <c r="W12" i="14"/>
  <c r="R12" i="14"/>
  <c r="O12" i="14"/>
  <c r="V12" i="14"/>
  <c r="X12" i="14"/>
  <c r="U12" i="14"/>
  <c r="T12" i="14"/>
  <c r="S12" i="14"/>
  <c r="Q12" i="14"/>
  <c r="Q21" i="14"/>
  <c r="O21" i="14"/>
  <c r="X21" i="14"/>
  <c r="S21" i="14"/>
  <c r="W21" i="14"/>
  <c r="V21" i="14"/>
  <c r="R21" i="14"/>
  <c r="U21" i="14"/>
  <c r="T21" i="14"/>
  <c r="R14" i="14"/>
  <c r="Q14" i="14"/>
  <c r="O14" i="14"/>
  <c r="X14" i="14"/>
  <c r="W14" i="14"/>
  <c r="V14" i="14"/>
  <c r="U14" i="14"/>
  <c r="T14" i="14"/>
  <c r="S14" i="14"/>
  <c r="U10" i="14"/>
  <c r="R10" i="14"/>
  <c r="U26" i="14"/>
  <c r="T10" i="14"/>
  <c r="W19" i="14"/>
  <c r="V19" i="14"/>
  <c r="U19" i="14"/>
  <c r="T19" i="14"/>
  <c r="X19" i="14"/>
  <c r="S19" i="14"/>
  <c r="R19" i="14"/>
  <c r="Q19" i="14"/>
  <c r="O19" i="14"/>
  <c r="Q18" i="14"/>
  <c r="X8" i="14"/>
  <c r="W8" i="14"/>
  <c r="V8" i="14"/>
  <c r="S8" i="14"/>
  <c r="T8" i="14"/>
  <c r="R8" i="14"/>
  <c r="Q8" i="14"/>
  <c r="U8" i="14"/>
  <c r="O8" i="14"/>
  <c r="W26" i="14"/>
  <c r="U17" i="14"/>
  <c r="X17" i="14"/>
  <c r="W17" i="14"/>
  <c r="T17" i="14"/>
  <c r="V17" i="14"/>
  <c r="S17" i="14"/>
  <c r="R17" i="14"/>
  <c r="Q17" i="14"/>
  <c r="O17" i="14"/>
  <c r="S26" i="14"/>
  <c r="W25" i="14"/>
  <c r="X26" i="14"/>
  <c r="X9" i="14"/>
  <c r="X13" i="14"/>
  <c r="U13" i="14"/>
  <c r="R13" i="14"/>
  <c r="W13" i="14"/>
  <c r="V13" i="14"/>
  <c r="T13" i="14"/>
  <c r="S13" i="14"/>
  <c r="O13" i="14"/>
  <c r="Q13" i="14"/>
  <c r="U18" i="14"/>
  <c r="V9" i="14"/>
  <c r="R18" i="14"/>
  <c r="W28" i="14"/>
  <c r="V28" i="14"/>
  <c r="U28" i="14"/>
  <c r="T28" i="14"/>
  <c r="X28" i="14"/>
  <c r="S28" i="14"/>
  <c r="R28" i="14"/>
  <c r="Q28" i="14"/>
  <c r="X24" i="14"/>
  <c r="W24" i="14"/>
  <c r="V24" i="14"/>
  <c r="S24" i="14"/>
  <c r="R24" i="14"/>
  <c r="Q24" i="14"/>
  <c r="O24" i="14"/>
  <c r="U24" i="14"/>
  <c r="T24" i="14"/>
  <c r="V18" i="14"/>
  <c r="S10" i="14"/>
  <c r="R7" i="14"/>
  <c r="Q7" i="14"/>
  <c r="O7" i="14"/>
  <c r="W7" i="14"/>
  <c r="U7" i="14"/>
  <c r="S7" i="14"/>
  <c r="X7" i="14"/>
  <c r="T7" i="14"/>
  <c r="V7" i="14"/>
  <c r="W18" i="14"/>
  <c r="S18" i="14"/>
  <c r="S16" i="14"/>
  <c r="Q16" i="14"/>
  <c r="O16" i="14"/>
  <c r="R16" i="14"/>
  <c r="V16" i="14"/>
  <c r="X16" i="14"/>
  <c r="U16" i="14"/>
  <c r="T16" i="14"/>
  <c r="W16" i="14"/>
  <c r="W27" i="14"/>
  <c r="V27" i="14"/>
  <c r="U27" i="14"/>
  <c r="T27" i="14"/>
  <c r="S27" i="14"/>
  <c r="R27" i="14"/>
  <c r="Q27" i="14"/>
  <c r="X27" i="14"/>
  <c r="V11" i="14"/>
  <c r="S11" i="14"/>
  <c r="U11" i="14"/>
  <c r="T11" i="14"/>
  <c r="R11" i="14"/>
  <c r="Q11" i="14"/>
  <c r="V10" i="14"/>
  <c r="O11" i="14"/>
  <c r="X11" i="14"/>
  <c r="W11" i="14"/>
  <c r="W10" i="14"/>
  <c r="S25" i="14"/>
  <c r="X18" i="14"/>
  <c r="X15" i="14"/>
  <c r="W15" i="14"/>
  <c r="V15" i="14"/>
  <c r="U15" i="14"/>
  <c r="R15" i="14"/>
  <c r="T15" i="14"/>
  <c r="Q15" i="14"/>
  <c r="O15" i="14"/>
  <c r="S15" i="14"/>
  <c r="U25" i="14"/>
  <c r="C12" i="11"/>
  <c r="D12" i="11"/>
  <c r="C25" i="11"/>
  <c r="C22" i="12" s="1"/>
  <c r="D25" i="11"/>
  <c r="D22" i="12" s="1"/>
  <c r="C26" i="11"/>
  <c r="C23" i="12" s="1"/>
  <c r="D26" i="11"/>
  <c r="D23" i="12" s="1"/>
  <c r="C27" i="11"/>
  <c r="C24" i="12" s="1"/>
  <c r="D27" i="11"/>
  <c r="D24" i="12" s="1"/>
  <c r="C11" i="11"/>
  <c r="D11" i="11"/>
  <c r="C14" i="11"/>
  <c r="D14" i="11"/>
  <c r="C10" i="11"/>
  <c r="D10" i="11"/>
  <c r="C7" i="11"/>
  <c r="D7" i="11"/>
  <c r="C24" i="11"/>
  <c r="C21" i="12" s="1"/>
  <c r="D24" i="11"/>
  <c r="D21" i="12" s="1"/>
  <c r="C6" i="11"/>
  <c r="D6" i="11"/>
  <c r="AH29" i="13"/>
  <c r="AG29" i="13"/>
  <c r="AF29" i="13"/>
  <c r="AE29" i="13"/>
  <c r="AD29" i="13"/>
  <c r="AC29" i="13"/>
  <c r="AB29" i="13"/>
  <c r="AA29" i="13"/>
  <c r="Z29" i="13"/>
  <c r="Y29" i="13"/>
  <c r="O29" i="13"/>
  <c r="N29" i="13"/>
  <c r="L29" i="13"/>
  <c r="U29" i="13" s="1"/>
  <c r="G29" i="13"/>
  <c r="I29" i="13" s="1"/>
  <c r="AH28" i="13"/>
  <c r="AG28" i="13"/>
  <c r="AF28" i="13"/>
  <c r="AE28" i="13"/>
  <c r="AD28" i="13"/>
  <c r="AC28" i="13"/>
  <c r="AB28" i="13"/>
  <c r="AA28" i="13"/>
  <c r="Z28" i="13"/>
  <c r="Y28" i="13"/>
  <c r="O28" i="13"/>
  <c r="N28" i="13"/>
  <c r="L28" i="13"/>
  <c r="G28" i="13"/>
  <c r="I28" i="13" s="1"/>
  <c r="AH27" i="13"/>
  <c r="AG27" i="13"/>
  <c r="AF27" i="13"/>
  <c r="AE27" i="13"/>
  <c r="AD27" i="13"/>
  <c r="AC27" i="13"/>
  <c r="AB27" i="13"/>
  <c r="AA27" i="13"/>
  <c r="Z27" i="13"/>
  <c r="Y27" i="13"/>
  <c r="O27" i="13"/>
  <c r="N27" i="13"/>
  <c r="L27" i="13"/>
  <c r="G27" i="13"/>
  <c r="I27" i="13" s="1"/>
  <c r="AH26" i="13"/>
  <c r="AG26" i="13"/>
  <c r="AF26" i="13"/>
  <c r="AE26" i="13"/>
  <c r="AD26" i="13"/>
  <c r="AC26" i="13"/>
  <c r="AB26" i="13"/>
  <c r="AA26" i="13"/>
  <c r="Z26" i="13"/>
  <c r="Y26" i="13"/>
  <c r="O26" i="13"/>
  <c r="N26" i="13"/>
  <c r="L26" i="13"/>
  <c r="G26" i="13"/>
  <c r="I26" i="13" s="1"/>
  <c r="AH25" i="13"/>
  <c r="AG25" i="13"/>
  <c r="AF25" i="13"/>
  <c r="AE25" i="13"/>
  <c r="AD25" i="13"/>
  <c r="AC25" i="13"/>
  <c r="AB25" i="13"/>
  <c r="AA25" i="13"/>
  <c r="Z25" i="13"/>
  <c r="Y25" i="13"/>
  <c r="O25" i="13"/>
  <c r="N25" i="13"/>
  <c r="L25" i="13"/>
  <c r="G25" i="13"/>
  <c r="I25" i="13" s="1"/>
  <c r="AH24" i="13"/>
  <c r="AG24" i="13"/>
  <c r="AF24" i="13"/>
  <c r="AE24" i="13"/>
  <c r="AD24" i="13"/>
  <c r="AC24" i="13"/>
  <c r="AB24" i="13"/>
  <c r="AA24" i="13"/>
  <c r="Z24" i="13"/>
  <c r="Y24" i="13"/>
  <c r="N24" i="13"/>
  <c r="L24" i="13"/>
  <c r="G24" i="13"/>
  <c r="I24" i="13" s="1"/>
  <c r="AH23" i="13"/>
  <c r="AG23" i="13"/>
  <c r="AF23" i="13"/>
  <c r="AE23" i="13"/>
  <c r="AD23" i="13"/>
  <c r="AC23" i="13"/>
  <c r="AB23" i="13"/>
  <c r="AA23" i="13"/>
  <c r="Z23" i="13"/>
  <c r="Y23" i="13"/>
  <c r="N23" i="13"/>
  <c r="L23" i="13"/>
  <c r="O23" i="13" s="1"/>
  <c r="G23" i="13"/>
  <c r="I23" i="13" s="1"/>
  <c r="E24" i="6" s="1"/>
  <c r="AH22" i="13"/>
  <c r="AG22" i="13"/>
  <c r="AF22" i="13"/>
  <c r="AE22" i="13"/>
  <c r="AD22" i="13"/>
  <c r="AC22" i="13"/>
  <c r="AB22" i="13"/>
  <c r="AA22" i="13"/>
  <c r="Z22" i="13"/>
  <c r="Y22" i="13"/>
  <c r="N22" i="13"/>
  <c r="L22" i="13"/>
  <c r="G22" i="13"/>
  <c r="I22" i="13" s="1"/>
  <c r="E14" i="6" s="1"/>
  <c r="AH21" i="13"/>
  <c r="AG21" i="13"/>
  <c r="AF21" i="13"/>
  <c r="AE21" i="13"/>
  <c r="AD21" i="13"/>
  <c r="AC21" i="13"/>
  <c r="AB21" i="13"/>
  <c r="AA21" i="13"/>
  <c r="Z21" i="13"/>
  <c r="Y21" i="13"/>
  <c r="N21" i="13"/>
  <c r="L21" i="13"/>
  <c r="O21" i="13" s="1"/>
  <c r="G21" i="13"/>
  <c r="I21" i="13" s="1"/>
  <c r="E16" i="6" s="1"/>
  <c r="AH20" i="13"/>
  <c r="AG20" i="13"/>
  <c r="AF20" i="13"/>
  <c r="AE20" i="13"/>
  <c r="AD20" i="13"/>
  <c r="AC20" i="13"/>
  <c r="AB20" i="13"/>
  <c r="AA20" i="13"/>
  <c r="Z20" i="13"/>
  <c r="Y20" i="13"/>
  <c r="N20" i="13"/>
  <c r="L20" i="13"/>
  <c r="O20" i="13" s="1"/>
  <c r="G20" i="13"/>
  <c r="I20" i="13" s="1"/>
  <c r="E13" i="6" s="1"/>
  <c r="AH19" i="13"/>
  <c r="AG19" i="13"/>
  <c r="AF19" i="13"/>
  <c r="AE19" i="13"/>
  <c r="AD19" i="13"/>
  <c r="AC19" i="13"/>
  <c r="AB19" i="13"/>
  <c r="AA19" i="13"/>
  <c r="Z19" i="13"/>
  <c r="Y19" i="13"/>
  <c r="N19" i="13"/>
  <c r="L19" i="13"/>
  <c r="G19" i="13"/>
  <c r="I19" i="13" s="1"/>
  <c r="E7" i="6" s="1"/>
  <c r="AH18" i="13"/>
  <c r="AG18" i="13"/>
  <c r="AF18" i="13"/>
  <c r="AE18" i="13"/>
  <c r="AD18" i="13"/>
  <c r="AC18" i="13"/>
  <c r="AB18" i="13"/>
  <c r="AA18" i="13"/>
  <c r="Z18" i="13"/>
  <c r="Y18" i="13"/>
  <c r="N18" i="13"/>
  <c r="L18" i="13"/>
  <c r="G18" i="13"/>
  <c r="I18" i="13" s="1"/>
  <c r="E8" i="6" s="1"/>
  <c r="AH17" i="13"/>
  <c r="AG17" i="13"/>
  <c r="AF17" i="13"/>
  <c r="AE17" i="13"/>
  <c r="AD17" i="13"/>
  <c r="AC17" i="13"/>
  <c r="AB17" i="13"/>
  <c r="AA17" i="13"/>
  <c r="Z17" i="13"/>
  <c r="Y17" i="13"/>
  <c r="N17" i="13"/>
  <c r="L17" i="13"/>
  <c r="AH16" i="13"/>
  <c r="AG16" i="13"/>
  <c r="AF16" i="13"/>
  <c r="AE16" i="13"/>
  <c r="AD16" i="13"/>
  <c r="AC16" i="13"/>
  <c r="AB16" i="13"/>
  <c r="AA16" i="13"/>
  <c r="Z16" i="13"/>
  <c r="Y16" i="13"/>
  <c r="N16" i="13"/>
  <c r="L16" i="13"/>
  <c r="G16" i="13"/>
  <c r="I16" i="13" s="1"/>
  <c r="E3" i="6" s="1"/>
  <c r="AH15" i="13"/>
  <c r="AG15" i="13"/>
  <c r="AF15" i="13"/>
  <c r="AE15" i="13"/>
  <c r="AD15" i="13"/>
  <c r="AC15" i="13"/>
  <c r="AB15" i="13"/>
  <c r="AA15" i="13"/>
  <c r="Z15" i="13"/>
  <c r="Y15" i="13"/>
  <c r="N15" i="13"/>
  <c r="L15" i="13"/>
  <c r="O15" i="13" s="1"/>
  <c r="G15" i="13"/>
  <c r="I15" i="13" s="1"/>
  <c r="E19" i="6" s="1"/>
  <c r="AH14" i="13"/>
  <c r="AG14" i="13"/>
  <c r="AF14" i="13"/>
  <c r="AE14" i="13"/>
  <c r="AD14" i="13"/>
  <c r="AC14" i="13"/>
  <c r="AB14" i="13"/>
  <c r="AA14" i="13"/>
  <c r="Z14" i="13"/>
  <c r="Y14" i="13"/>
  <c r="N14" i="13"/>
  <c r="L14" i="13"/>
  <c r="G14" i="13"/>
  <c r="I14" i="13" s="1"/>
  <c r="E21" i="6" s="1"/>
  <c r="AH13" i="13"/>
  <c r="AG13" i="13"/>
  <c r="AF13" i="13"/>
  <c r="AE13" i="13"/>
  <c r="AD13" i="13"/>
  <c r="AC13" i="13"/>
  <c r="AB13" i="13"/>
  <c r="AA13" i="13"/>
  <c r="Z13" i="13"/>
  <c r="Y13" i="13"/>
  <c r="N13" i="13"/>
  <c r="L13" i="13"/>
  <c r="G13" i="13"/>
  <c r="I13" i="13" s="1"/>
  <c r="E15" i="6" s="1"/>
  <c r="AH12" i="13"/>
  <c r="AG12" i="13"/>
  <c r="AF12" i="13"/>
  <c r="AE12" i="13"/>
  <c r="AD12" i="13"/>
  <c r="AC12" i="13"/>
  <c r="AB12" i="13"/>
  <c r="AA12" i="13"/>
  <c r="Z12" i="13"/>
  <c r="Y12" i="13"/>
  <c r="N12" i="13"/>
  <c r="L12" i="13"/>
  <c r="G12" i="13" s="1"/>
  <c r="I12" i="13" s="1"/>
  <c r="E11" i="6" s="1"/>
  <c r="AH11" i="13"/>
  <c r="AG11" i="13"/>
  <c r="AF11" i="13"/>
  <c r="AE11" i="13"/>
  <c r="AD11" i="13"/>
  <c r="AC11" i="13"/>
  <c r="AB11" i="13"/>
  <c r="AA11" i="13"/>
  <c r="Z11" i="13"/>
  <c r="Y11" i="13"/>
  <c r="N11" i="13"/>
  <c r="L11" i="13"/>
  <c r="G11" i="13"/>
  <c r="I11" i="13" s="1"/>
  <c r="E6" i="6" s="1"/>
  <c r="AH10" i="13"/>
  <c r="AG10" i="13"/>
  <c r="AF10" i="13"/>
  <c r="AE10" i="13"/>
  <c r="AD10" i="13"/>
  <c r="AC10" i="13"/>
  <c r="AB10" i="13"/>
  <c r="AA10" i="13"/>
  <c r="Z10" i="13"/>
  <c r="Y10" i="13"/>
  <c r="N10" i="13"/>
  <c r="L10" i="13"/>
  <c r="G10" i="13"/>
  <c r="I10" i="13" s="1"/>
  <c r="E12" i="6" s="1"/>
  <c r="AH9" i="13"/>
  <c r="AG9" i="13"/>
  <c r="AF9" i="13"/>
  <c r="AE9" i="13"/>
  <c r="AD9" i="13"/>
  <c r="AC9" i="13"/>
  <c r="AB9" i="13"/>
  <c r="AA9" i="13"/>
  <c r="Z9" i="13"/>
  <c r="Y9" i="13"/>
  <c r="N9" i="13"/>
  <c r="L9" i="13"/>
  <c r="G9" i="13"/>
  <c r="I9" i="13" s="1"/>
  <c r="E10" i="6" s="1"/>
  <c r="AH8" i="13"/>
  <c r="AG8" i="13"/>
  <c r="AF8" i="13"/>
  <c r="AE8" i="13"/>
  <c r="AD8" i="13"/>
  <c r="AC8" i="13"/>
  <c r="AB8" i="13"/>
  <c r="AA8" i="13"/>
  <c r="Z8" i="13"/>
  <c r="Y8" i="13"/>
  <c r="N8" i="13"/>
  <c r="L8" i="13"/>
  <c r="O8" i="13" s="1"/>
  <c r="G8" i="13"/>
  <c r="I8" i="13" s="1"/>
  <c r="E4" i="6" s="1"/>
  <c r="AH7" i="13"/>
  <c r="AG7" i="13"/>
  <c r="AF7" i="13"/>
  <c r="AE7" i="13"/>
  <c r="AD7" i="13"/>
  <c r="AC7" i="13"/>
  <c r="AB7" i="13"/>
  <c r="AA7" i="13"/>
  <c r="Z7" i="13"/>
  <c r="Y7" i="13"/>
  <c r="N7" i="13"/>
  <c r="L7" i="13"/>
  <c r="Q7" i="13" s="1"/>
  <c r="G7" i="13"/>
  <c r="I7" i="13" s="1"/>
  <c r="E9" i="6" s="1"/>
  <c r="Z6" i="13"/>
  <c r="Y6" i="13"/>
  <c r="N6" i="13"/>
  <c r="L6" i="13"/>
  <c r="O6" i="13" s="1"/>
  <c r="G6" i="13"/>
  <c r="I6" i="13" s="1"/>
  <c r="E5" i="6" s="1"/>
  <c r="Q8" i="13" l="1"/>
  <c r="S7" i="13"/>
  <c r="O7" i="13"/>
  <c r="T28" i="13"/>
  <c r="W29" i="13"/>
  <c r="V27" i="13"/>
  <c r="W26" i="13"/>
  <c r="S19" i="13"/>
  <c r="V13" i="13"/>
  <c r="S18" i="13"/>
  <c r="X25" i="13"/>
  <c r="O19" i="13"/>
  <c r="R18" i="13"/>
  <c r="X11" i="13"/>
  <c r="U24" i="13"/>
  <c r="V17" i="13"/>
  <c r="X16" i="13"/>
  <c r="O16" i="13"/>
  <c r="V18" i="13"/>
  <c r="X14" i="13"/>
  <c r="W12" i="13"/>
  <c r="S11" i="13"/>
  <c r="X29" i="13"/>
  <c r="R15" i="13"/>
  <c r="X20" i="13"/>
  <c r="R14" i="13"/>
  <c r="Q16" i="13"/>
  <c r="O11" i="13"/>
  <c r="R13" i="13"/>
  <c r="W10" i="13"/>
  <c r="Q17" i="13"/>
  <c r="T11" i="13"/>
  <c r="O12" i="13"/>
  <c r="U13" i="13"/>
  <c r="S14" i="13"/>
  <c r="Q15" i="13"/>
  <c r="T16" i="13"/>
  <c r="X9" i="13"/>
  <c r="W11" i="13"/>
  <c r="Q12" i="13"/>
  <c r="V14" i="13"/>
  <c r="U16" i="13"/>
  <c r="V7" i="13"/>
  <c r="U8" i="13"/>
  <c r="T12" i="13"/>
  <c r="U9" i="13"/>
  <c r="X27" i="13"/>
  <c r="U28" i="13"/>
  <c r="W28" i="13"/>
  <c r="X23" i="13"/>
  <c r="O24" i="13"/>
  <c r="U25" i="13"/>
  <c r="W27" i="13"/>
  <c r="V28" i="13"/>
  <c r="S22" i="13"/>
  <c r="V21" i="13"/>
  <c r="S23" i="13"/>
  <c r="X28" i="13"/>
  <c r="Q29" i="13"/>
  <c r="Q20" i="13"/>
  <c r="O22" i="13"/>
  <c r="R29" i="13"/>
  <c r="X18" i="13"/>
  <c r="V19" i="13"/>
  <c r="T29" i="13"/>
  <c r="T15" i="13"/>
  <c r="Q21" i="13"/>
  <c r="V29" i="13"/>
  <c r="X26" i="13"/>
  <c r="Q27" i="13"/>
  <c r="S29" i="13"/>
  <c r="W7" i="13"/>
  <c r="S10" i="13"/>
  <c r="V10" i="13"/>
  <c r="V8" i="13"/>
  <c r="X10" i="13"/>
  <c r="Q11" i="13"/>
  <c r="S13" i="13"/>
  <c r="U15" i="13"/>
  <c r="W17" i="13"/>
  <c r="O18" i="13"/>
  <c r="R20" i="13"/>
  <c r="T22" i="13"/>
  <c r="V24" i="13"/>
  <c r="W8" i="13"/>
  <c r="O9" i="13"/>
  <c r="R11" i="13"/>
  <c r="T13" i="13"/>
  <c r="V15" i="13"/>
  <c r="X17" i="13"/>
  <c r="Q18" i="13"/>
  <c r="S20" i="13"/>
  <c r="U22" i="13"/>
  <c r="W24" i="13"/>
  <c r="R27" i="13"/>
  <c r="X8" i="13"/>
  <c r="Q9" i="13"/>
  <c r="W15" i="13"/>
  <c r="T20" i="13"/>
  <c r="V22" i="13"/>
  <c r="X24" i="13"/>
  <c r="Q25" i="13"/>
  <c r="S27" i="13"/>
  <c r="R25" i="13"/>
  <c r="T27" i="13"/>
  <c r="X22" i="13"/>
  <c r="Q23" i="13"/>
  <c r="S25" i="13"/>
  <c r="U27" i="13"/>
  <c r="R9" i="13"/>
  <c r="X15" i="13"/>
  <c r="U20" i="13"/>
  <c r="W22" i="13"/>
  <c r="S9" i="13"/>
  <c r="U11" i="13"/>
  <c r="W13" i="13"/>
  <c r="O14" i="13"/>
  <c r="R16" i="13"/>
  <c r="T18" i="13"/>
  <c r="V20" i="13"/>
  <c r="R7" i="13"/>
  <c r="T9" i="13"/>
  <c r="V11" i="13"/>
  <c r="X13" i="13"/>
  <c r="Q14" i="13"/>
  <c r="S16" i="13"/>
  <c r="G17" i="13"/>
  <c r="I17" i="13" s="1"/>
  <c r="E18" i="6" s="1"/>
  <c r="U18" i="13"/>
  <c r="W20" i="13"/>
  <c r="R23" i="13"/>
  <c r="T25" i="13"/>
  <c r="T7" i="13"/>
  <c r="V9" i="13"/>
  <c r="W18" i="13"/>
  <c r="Q28" i="13"/>
  <c r="R28" i="13"/>
  <c r="R21" i="13"/>
  <c r="T23" i="13"/>
  <c r="V25" i="13"/>
  <c r="U7" i="13"/>
  <c r="W9" i="13"/>
  <c r="O10" i="13"/>
  <c r="R12" i="13"/>
  <c r="T14" i="13"/>
  <c r="V16" i="13"/>
  <c r="Q19" i="13"/>
  <c r="S21" i="13"/>
  <c r="U23" i="13"/>
  <c r="W25" i="13"/>
  <c r="Q10" i="13"/>
  <c r="S12" i="13"/>
  <c r="U14" i="13"/>
  <c r="W16" i="13"/>
  <c r="O17" i="13"/>
  <c r="R19" i="13"/>
  <c r="T21" i="13"/>
  <c r="V23" i="13"/>
  <c r="Q26" i="13"/>
  <c r="S28" i="13"/>
  <c r="R26" i="13"/>
  <c r="Q24" i="13"/>
  <c r="S26" i="13"/>
  <c r="U21" i="13"/>
  <c r="X7" i="13"/>
  <c r="U12" i="13"/>
  <c r="W14" i="13"/>
  <c r="R17" i="13"/>
  <c r="T19" i="13"/>
  <c r="R8" i="13"/>
  <c r="T10" i="13"/>
  <c r="V12" i="13"/>
  <c r="S17" i="13"/>
  <c r="U19" i="13"/>
  <c r="W21" i="13"/>
  <c r="R24" i="13"/>
  <c r="T26" i="13"/>
  <c r="S8" i="13"/>
  <c r="U10" i="13"/>
  <c r="O13" i="13"/>
  <c r="T17" i="13"/>
  <c r="X21" i="13"/>
  <c r="Q22" i="13"/>
  <c r="S24" i="13"/>
  <c r="U26" i="13"/>
  <c r="R10" i="13"/>
  <c r="W23" i="13"/>
  <c r="T8" i="13"/>
  <c r="X12" i="13"/>
  <c r="Q13" i="13"/>
  <c r="S15" i="13"/>
  <c r="U17" i="13"/>
  <c r="W19" i="13"/>
  <c r="R22" i="13"/>
  <c r="T24" i="13"/>
  <c r="V26" i="13"/>
  <c r="X19" i="13"/>
  <c r="G7" i="10" l="1"/>
  <c r="I7" i="10" s="1"/>
  <c r="G8" i="10"/>
  <c r="I8" i="10" s="1"/>
  <c r="G9" i="10"/>
  <c r="I9" i="10" s="1"/>
  <c r="G10" i="10"/>
  <c r="I10" i="10" s="1"/>
  <c r="G11" i="10"/>
  <c r="I11" i="10" s="1"/>
  <c r="G12" i="10"/>
  <c r="I12" i="10" s="1"/>
  <c r="G13" i="10"/>
  <c r="I13" i="10" s="1"/>
  <c r="G14" i="10"/>
  <c r="I14" i="10" s="1"/>
  <c r="G15" i="10"/>
  <c r="I15" i="10" s="1"/>
  <c r="G16" i="10"/>
  <c r="I16" i="10" s="1"/>
  <c r="G18" i="10"/>
  <c r="I18" i="10" s="1"/>
  <c r="G19" i="10"/>
  <c r="I19" i="10" s="1"/>
  <c r="G20" i="10"/>
  <c r="I20" i="10" s="1"/>
  <c r="G21" i="10"/>
  <c r="I21" i="10" s="1"/>
  <c r="G22" i="10"/>
  <c r="I22" i="10" s="1"/>
  <c r="G23" i="10"/>
  <c r="I23" i="10" s="1"/>
  <c r="G24" i="10"/>
  <c r="I24" i="10" s="1"/>
  <c r="G25" i="10"/>
  <c r="I25" i="10" s="1"/>
  <c r="G26" i="10"/>
  <c r="I26" i="10" s="1"/>
  <c r="G27" i="10"/>
  <c r="I27" i="10" s="1"/>
  <c r="G28" i="10"/>
  <c r="I28" i="10" s="1"/>
  <c r="G29" i="10"/>
  <c r="I29" i="10" s="1"/>
  <c r="G6" i="10"/>
  <c r="I6" i="10" s="1"/>
  <c r="D3" i="6" s="1"/>
  <c r="N19" i="5" l="1"/>
  <c r="O19" i="5"/>
  <c r="O17" i="5" l="1"/>
  <c r="O18" i="5"/>
  <c r="O20" i="5"/>
  <c r="O16" i="5"/>
  <c r="N17" i="5"/>
  <c r="N18" i="5"/>
  <c r="N20" i="5"/>
  <c r="N16" i="5"/>
  <c r="J9" i="6" l="1"/>
  <c r="J11" i="6"/>
  <c r="J20" i="6"/>
  <c r="J10" i="6"/>
  <c r="J21" i="6"/>
  <c r="J23" i="6"/>
  <c r="J6" i="6" l="1"/>
  <c r="J7" i="6"/>
  <c r="J14" i="6"/>
  <c r="J18" i="6"/>
  <c r="J17" i="6"/>
  <c r="J5" i="6"/>
  <c r="J12" i="6"/>
  <c r="J13" i="6"/>
  <c r="J4" i="6"/>
  <c r="J24" i="6"/>
  <c r="J22" i="6"/>
  <c r="J8" i="6"/>
  <c r="J15" i="6"/>
  <c r="J16" i="6" l="1"/>
  <c r="J19" i="6"/>
  <c r="H24" i="6" l="1"/>
  <c r="N4" i="5"/>
  <c r="K3" i="9" s="1"/>
  <c r="N5" i="5"/>
  <c r="K4" i="9" s="1"/>
  <c r="N6" i="5"/>
  <c r="K5" i="9" s="1"/>
  <c r="N7" i="5"/>
  <c r="K6" i="9" s="1"/>
  <c r="N8" i="5"/>
  <c r="K7" i="9" s="1"/>
  <c r="N9" i="5"/>
  <c r="K8" i="9" s="1"/>
  <c r="N10" i="5"/>
  <c r="K9" i="9" s="1"/>
  <c r="N11" i="5"/>
  <c r="K10" i="9" s="1"/>
  <c r="N12" i="5"/>
  <c r="K11" i="9" s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3" i="5"/>
  <c r="D8" i="6"/>
  <c r="D23" i="11" l="1"/>
  <c r="D20" i="12" s="1"/>
  <c r="D13" i="11"/>
  <c r="D21" i="11"/>
  <c r="D18" i="12" s="1"/>
  <c r="D15" i="11"/>
  <c r="D17" i="11"/>
  <c r="D8" i="11"/>
  <c r="D19" i="11"/>
  <c r="D16" i="12" s="1"/>
  <c r="D22" i="11"/>
  <c r="D19" i="12" s="1"/>
  <c r="D18" i="11"/>
  <c r="D15" i="12" s="1"/>
  <c r="D20" i="11"/>
  <c r="D17" i="12" s="1"/>
  <c r="D16" i="11"/>
  <c r="D9" i="11"/>
  <c r="C23" i="11"/>
  <c r="C20" i="12" s="1"/>
  <c r="C13" i="11"/>
  <c r="C21" i="11"/>
  <c r="C18" i="12" s="1"/>
  <c r="C15" i="11"/>
  <c r="C17" i="11"/>
  <c r="C8" i="11"/>
  <c r="C19" i="11"/>
  <c r="C16" i="12" s="1"/>
  <c r="C22" i="11"/>
  <c r="C19" i="12" s="1"/>
  <c r="C18" i="11"/>
  <c r="C15" i="12" s="1"/>
  <c r="C20" i="11"/>
  <c r="C17" i="12" s="1"/>
  <c r="C16" i="11"/>
  <c r="C9" i="11"/>
  <c r="F3" i="12"/>
  <c r="G3" i="12"/>
  <c r="H3" i="12"/>
  <c r="I3" i="12"/>
  <c r="J3" i="12"/>
  <c r="K3" i="12"/>
  <c r="L3" i="12"/>
  <c r="M3" i="12"/>
  <c r="N3" i="12"/>
  <c r="P3" i="12"/>
  <c r="Q3" i="12"/>
  <c r="R3" i="12"/>
  <c r="S3" i="12"/>
  <c r="T3" i="12"/>
  <c r="U3" i="12"/>
  <c r="V3" i="12"/>
  <c r="W3" i="12"/>
  <c r="X3" i="12"/>
  <c r="Z3" i="12"/>
  <c r="AA3" i="12"/>
  <c r="AB3" i="12"/>
  <c r="AC3" i="12"/>
  <c r="AD3" i="12"/>
  <c r="AE3" i="12"/>
  <c r="AF3" i="12"/>
  <c r="AG3" i="12"/>
  <c r="AH3" i="12"/>
  <c r="F4" i="12"/>
  <c r="G4" i="12"/>
  <c r="H4" i="12"/>
  <c r="I4" i="12"/>
  <c r="J4" i="12"/>
  <c r="K4" i="12"/>
  <c r="L4" i="12"/>
  <c r="M4" i="12"/>
  <c r="N4" i="12"/>
  <c r="P4" i="12"/>
  <c r="Q4" i="12"/>
  <c r="R4" i="12"/>
  <c r="S4" i="12"/>
  <c r="T4" i="12"/>
  <c r="U4" i="12"/>
  <c r="V4" i="12"/>
  <c r="W4" i="12"/>
  <c r="X4" i="12"/>
  <c r="Z4" i="12"/>
  <c r="AA4" i="12"/>
  <c r="AB4" i="12"/>
  <c r="AC4" i="12"/>
  <c r="AD4" i="12"/>
  <c r="AE4" i="12"/>
  <c r="AF4" i="12"/>
  <c r="AG4" i="12"/>
  <c r="AH4" i="12"/>
  <c r="F5" i="12"/>
  <c r="G5" i="12"/>
  <c r="H5" i="12"/>
  <c r="I5" i="12"/>
  <c r="J5" i="12"/>
  <c r="K5" i="12"/>
  <c r="L5" i="12"/>
  <c r="M5" i="12"/>
  <c r="N5" i="12"/>
  <c r="P5" i="12"/>
  <c r="Q5" i="12"/>
  <c r="R5" i="12"/>
  <c r="S5" i="12"/>
  <c r="T5" i="12"/>
  <c r="U5" i="12"/>
  <c r="V5" i="12"/>
  <c r="W5" i="12"/>
  <c r="X5" i="12"/>
  <c r="Z5" i="12"/>
  <c r="AA5" i="12"/>
  <c r="AB5" i="12"/>
  <c r="AC5" i="12"/>
  <c r="AD5" i="12"/>
  <c r="AE5" i="12"/>
  <c r="AF5" i="12"/>
  <c r="AG5" i="12"/>
  <c r="AH5" i="12"/>
  <c r="F6" i="12"/>
  <c r="G6" i="12"/>
  <c r="H6" i="12"/>
  <c r="I6" i="12"/>
  <c r="J6" i="12"/>
  <c r="K6" i="12"/>
  <c r="L6" i="12"/>
  <c r="M6" i="12"/>
  <c r="N6" i="12"/>
  <c r="P6" i="12"/>
  <c r="Q6" i="12"/>
  <c r="R6" i="12"/>
  <c r="S6" i="12"/>
  <c r="T6" i="12"/>
  <c r="U6" i="12"/>
  <c r="V6" i="12"/>
  <c r="W6" i="12"/>
  <c r="X6" i="12"/>
  <c r="Z6" i="12"/>
  <c r="AA6" i="12"/>
  <c r="AB6" i="12"/>
  <c r="AC6" i="12"/>
  <c r="AD6" i="12"/>
  <c r="AE6" i="12"/>
  <c r="AF6" i="12"/>
  <c r="AG6" i="12"/>
  <c r="AH6" i="12"/>
  <c r="F7" i="12"/>
  <c r="G7" i="12"/>
  <c r="H7" i="12"/>
  <c r="I7" i="12"/>
  <c r="J7" i="12"/>
  <c r="K7" i="12"/>
  <c r="L7" i="12"/>
  <c r="M7" i="12"/>
  <c r="N7" i="12"/>
  <c r="P7" i="12"/>
  <c r="Q7" i="12"/>
  <c r="R7" i="12"/>
  <c r="S7" i="12"/>
  <c r="T7" i="12"/>
  <c r="U7" i="12"/>
  <c r="V7" i="12"/>
  <c r="W7" i="12"/>
  <c r="X7" i="12"/>
  <c r="Z7" i="12"/>
  <c r="AA7" i="12"/>
  <c r="AB7" i="12"/>
  <c r="AC7" i="12"/>
  <c r="AD7" i="12"/>
  <c r="AE7" i="12"/>
  <c r="AF7" i="12"/>
  <c r="AG7" i="12"/>
  <c r="AH7" i="12"/>
  <c r="F8" i="12"/>
  <c r="G8" i="12"/>
  <c r="H8" i="12"/>
  <c r="I8" i="12"/>
  <c r="J8" i="12"/>
  <c r="K8" i="12"/>
  <c r="L8" i="12"/>
  <c r="M8" i="12"/>
  <c r="N8" i="12"/>
  <c r="P8" i="12"/>
  <c r="Q8" i="12"/>
  <c r="R8" i="12"/>
  <c r="S8" i="12"/>
  <c r="T8" i="12"/>
  <c r="U8" i="12"/>
  <c r="V8" i="12"/>
  <c r="W8" i="12"/>
  <c r="X8" i="12"/>
  <c r="Z8" i="12"/>
  <c r="AA8" i="12"/>
  <c r="AB8" i="12"/>
  <c r="AC8" i="12"/>
  <c r="AD8" i="12"/>
  <c r="AE8" i="12"/>
  <c r="AF8" i="12"/>
  <c r="AG8" i="12"/>
  <c r="AH8" i="12"/>
  <c r="F9" i="12"/>
  <c r="G9" i="12"/>
  <c r="H9" i="12"/>
  <c r="I9" i="12"/>
  <c r="J9" i="12"/>
  <c r="K9" i="12"/>
  <c r="L9" i="12"/>
  <c r="M9" i="12"/>
  <c r="N9" i="12"/>
  <c r="P9" i="12"/>
  <c r="Q9" i="12"/>
  <c r="R9" i="12"/>
  <c r="S9" i="12"/>
  <c r="T9" i="12"/>
  <c r="U9" i="12"/>
  <c r="V9" i="12"/>
  <c r="W9" i="12"/>
  <c r="X9" i="12"/>
  <c r="Z9" i="12"/>
  <c r="AA9" i="12"/>
  <c r="AB9" i="12"/>
  <c r="AC9" i="12"/>
  <c r="AD9" i="12"/>
  <c r="AE9" i="12"/>
  <c r="AF9" i="12"/>
  <c r="AG9" i="12"/>
  <c r="AH9" i="12"/>
  <c r="F10" i="12"/>
  <c r="G10" i="12"/>
  <c r="H10" i="12"/>
  <c r="I10" i="12"/>
  <c r="J10" i="12"/>
  <c r="K10" i="12"/>
  <c r="L10" i="12"/>
  <c r="M10" i="12"/>
  <c r="N10" i="12"/>
  <c r="P10" i="12"/>
  <c r="Q10" i="12"/>
  <c r="R10" i="12"/>
  <c r="S10" i="12"/>
  <c r="T10" i="12"/>
  <c r="U10" i="12"/>
  <c r="V10" i="12"/>
  <c r="W10" i="12"/>
  <c r="X10" i="12"/>
  <c r="Z10" i="12"/>
  <c r="AA10" i="12"/>
  <c r="AB10" i="12"/>
  <c r="AC10" i="12"/>
  <c r="AD10" i="12"/>
  <c r="AE10" i="12"/>
  <c r="AF10" i="12"/>
  <c r="AG10" i="12"/>
  <c r="AH10" i="12"/>
  <c r="F11" i="12"/>
  <c r="G11" i="12"/>
  <c r="H11" i="12"/>
  <c r="I11" i="12"/>
  <c r="J11" i="12"/>
  <c r="K11" i="12"/>
  <c r="L11" i="12"/>
  <c r="M11" i="12"/>
  <c r="N11" i="12"/>
  <c r="P11" i="12"/>
  <c r="Q11" i="12"/>
  <c r="R11" i="12"/>
  <c r="S11" i="12"/>
  <c r="T11" i="12"/>
  <c r="U11" i="12"/>
  <c r="V11" i="12"/>
  <c r="W11" i="12"/>
  <c r="X11" i="12"/>
  <c r="Z11" i="12"/>
  <c r="AA11" i="12"/>
  <c r="AB11" i="12"/>
  <c r="AC11" i="12"/>
  <c r="AD11" i="12"/>
  <c r="AE11" i="12"/>
  <c r="AF11" i="12"/>
  <c r="AG11" i="12"/>
  <c r="AH11" i="12"/>
  <c r="F12" i="12"/>
  <c r="G12" i="12"/>
  <c r="H12" i="12"/>
  <c r="I12" i="12"/>
  <c r="J12" i="12"/>
  <c r="K12" i="12"/>
  <c r="L12" i="12"/>
  <c r="M12" i="12"/>
  <c r="N12" i="12"/>
  <c r="P12" i="12"/>
  <c r="Q12" i="12"/>
  <c r="R12" i="12"/>
  <c r="S12" i="12"/>
  <c r="T12" i="12"/>
  <c r="U12" i="12"/>
  <c r="V12" i="12"/>
  <c r="W12" i="12"/>
  <c r="X12" i="12"/>
  <c r="Z12" i="12"/>
  <c r="AA12" i="12"/>
  <c r="AB12" i="12"/>
  <c r="AC12" i="12"/>
  <c r="AD12" i="12"/>
  <c r="AE12" i="12"/>
  <c r="AF12" i="12"/>
  <c r="AG12" i="12"/>
  <c r="AH12" i="12"/>
  <c r="F13" i="12"/>
  <c r="G13" i="12"/>
  <c r="H13" i="12"/>
  <c r="I13" i="12"/>
  <c r="J13" i="12"/>
  <c r="K13" i="12"/>
  <c r="L13" i="12"/>
  <c r="M13" i="12"/>
  <c r="N13" i="12"/>
  <c r="P13" i="12"/>
  <c r="Q13" i="12"/>
  <c r="R13" i="12"/>
  <c r="S13" i="12"/>
  <c r="T13" i="12"/>
  <c r="U13" i="12"/>
  <c r="V13" i="12"/>
  <c r="W13" i="12"/>
  <c r="X13" i="12"/>
  <c r="Z13" i="12"/>
  <c r="AA13" i="12"/>
  <c r="AB13" i="12"/>
  <c r="AC13" i="12"/>
  <c r="AD13" i="12"/>
  <c r="AE13" i="12"/>
  <c r="AF13" i="12"/>
  <c r="AG13" i="12"/>
  <c r="AH13" i="12"/>
  <c r="F14" i="12"/>
  <c r="G14" i="12"/>
  <c r="H14" i="12"/>
  <c r="I14" i="12"/>
  <c r="J14" i="12"/>
  <c r="K14" i="12"/>
  <c r="L14" i="12"/>
  <c r="M14" i="12"/>
  <c r="N14" i="12"/>
  <c r="P14" i="12"/>
  <c r="Q14" i="12"/>
  <c r="R14" i="12"/>
  <c r="S14" i="12"/>
  <c r="T14" i="12"/>
  <c r="U14" i="12"/>
  <c r="V14" i="12"/>
  <c r="W14" i="12"/>
  <c r="X14" i="12"/>
  <c r="Z14" i="12"/>
  <c r="AA14" i="12"/>
  <c r="AB14" i="12"/>
  <c r="AC14" i="12"/>
  <c r="AD14" i="12"/>
  <c r="AE14" i="12"/>
  <c r="AF14" i="12"/>
  <c r="AG14" i="12"/>
  <c r="AH14" i="12"/>
  <c r="B4" i="12"/>
  <c r="B5" i="12"/>
  <c r="B6" i="12"/>
  <c r="B7" i="12"/>
  <c r="B8" i="12"/>
  <c r="B9" i="12"/>
  <c r="B10" i="12"/>
  <c r="B11" i="12"/>
  <c r="B12" i="12"/>
  <c r="B13" i="12"/>
  <c r="B14" i="12"/>
  <c r="B3" i="12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D11" i="2"/>
  <c r="D14" i="2"/>
  <c r="D7" i="2"/>
  <c r="D16" i="2"/>
  <c r="D18" i="2"/>
  <c r="D9" i="2"/>
  <c r="D12" i="2"/>
  <c r="D6" i="2"/>
  <c r="D10" i="2"/>
  <c r="D8" i="2"/>
  <c r="D20" i="2"/>
  <c r="D24" i="2"/>
  <c r="D17" i="2"/>
  <c r="D13" i="2"/>
  <c r="D15" i="2"/>
  <c r="D19" i="2"/>
  <c r="D22" i="2"/>
  <c r="D21" i="2"/>
  <c r="D4" i="2"/>
  <c r="D23" i="2"/>
  <c r="D3" i="2"/>
  <c r="D13" i="6"/>
  <c r="D6" i="6"/>
  <c r="D12" i="6"/>
  <c r="D19" i="6"/>
  <c r="D17" i="6"/>
  <c r="D4" i="6"/>
  <c r="D11" i="6"/>
  <c r="D10" i="6"/>
  <c r="D22" i="6"/>
  <c r="D9" i="6"/>
  <c r="D7" i="6"/>
  <c r="D21" i="6"/>
  <c r="D24" i="6"/>
  <c r="D15" i="6"/>
  <c r="D14" i="6"/>
  <c r="D16" i="6"/>
  <c r="D23" i="6"/>
  <c r="D18" i="6"/>
  <c r="D5" i="6"/>
  <c r="D8" i="12" l="1"/>
  <c r="C4" i="12"/>
  <c r="C8" i="12"/>
  <c r="D7" i="12"/>
  <c r="C5" i="12"/>
  <c r="D5" i="12"/>
  <c r="D4" i="12"/>
  <c r="D9" i="12"/>
  <c r="C3" i="12"/>
  <c r="C13" i="12"/>
  <c r="D3" i="12"/>
  <c r="C6" i="12"/>
  <c r="C14" i="12"/>
  <c r="C12" i="12"/>
  <c r="C7" i="12"/>
  <c r="D6" i="12"/>
  <c r="D10" i="12"/>
  <c r="C9" i="12"/>
  <c r="D14" i="12"/>
  <c r="C11" i="12"/>
  <c r="C10" i="12"/>
  <c r="D12" i="12"/>
  <c r="D13" i="12"/>
  <c r="D11" i="12"/>
  <c r="AH29" i="10"/>
  <c r="AG29" i="10"/>
  <c r="AF29" i="10"/>
  <c r="AE29" i="10"/>
  <c r="AD29" i="10"/>
  <c r="AC29" i="10"/>
  <c r="AB29" i="10"/>
  <c r="AA29" i="10"/>
  <c r="Z29" i="10"/>
  <c r="Y29" i="10"/>
  <c r="O29" i="10"/>
  <c r="N29" i="10"/>
  <c r="L29" i="10"/>
  <c r="U29" i="10" s="1"/>
  <c r="AH28" i="10"/>
  <c r="AG28" i="10"/>
  <c r="AF28" i="10"/>
  <c r="AE28" i="10"/>
  <c r="AD28" i="10"/>
  <c r="AC28" i="10"/>
  <c r="AB28" i="10"/>
  <c r="AA28" i="10"/>
  <c r="Z28" i="10"/>
  <c r="Y28" i="10"/>
  <c r="O28" i="10"/>
  <c r="N28" i="10"/>
  <c r="L28" i="10"/>
  <c r="AH27" i="10"/>
  <c r="AG27" i="10"/>
  <c r="AF27" i="10"/>
  <c r="AE27" i="10"/>
  <c r="AD27" i="10"/>
  <c r="AC27" i="10"/>
  <c r="AB27" i="10"/>
  <c r="AA27" i="10"/>
  <c r="Z27" i="10"/>
  <c r="Y27" i="10"/>
  <c r="O27" i="10"/>
  <c r="N27" i="10"/>
  <c r="L27" i="10"/>
  <c r="AH26" i="10"/>
  <c r="AG26" i="10"/>
  <c r="AF26" i="10"/>
  <c r="AE26" i="10"/>
  <c r="AD26" i="10"/>
  <c r="AC26" i="10"/>
  <c r="AB26" i="10"/>
  <c r="AA26" i="10"/>
  <c r="Z26" i="10"/>
  <c r="Y26" i="10"/>
  <c r="O26" i="10"/>
  <c r="N26" i="10"/>
  <c r="L26" i="10"/>
  <c r="AH25" i="10"/>
  <c r="AG25" i="10"/>
  <c r="AF25" i="10"/>
  <c r="AE25" i="10"/>
  <c r="AD25" i="10"/>
  <c r="AC25" i="10"/>
  <c r="AB25" i="10"/>
  <c r="AA25" i="10"/>
  <c r="Z25" i="10"/>
  <c r="Y25" i="10"/>
  <c r="O25" i="10"/>
  <c r="N25" i="10"/>
  <c r="L25" i="10"/>
  <c r="AH24" i="10"/>
  <c r="AG24" i="10"/>
  <c r="AF24" i="10"/>
  <c r="AE24" i="10"/>
  <c r="AD24" i="10"/>
  <c r="AC24" i="10"/>
  <c r="AB24" i="10"/>
  <c r="AA24" i="10"/>
  <c r="Z24" i="10"/>
  <c r="Y24" i="10"/>
  <c r="O24" i="10"/>
  <c r="N24" i="10"/>
  <c r="L24" i="10"/>
  <c r="AH23" i="10"/>
  <c r="AG23" i="10"/>
  <c r="AF23" i="10"/>
  <c r="AE23" i="10"/>
  <c r="AD23" i="10"/>
  <c r="AC23" i="10"/>
  <c r="AB23" i="10"/>
  <c r="AA23" i="10"/>
  <c r="Z23" i="10"/>
  <c r="Y23" i="10"/>
  <c r="O23" i="10"/>
  <c r="N23" i="10"/>
  <c r="L23" i="10"/>
  <c r="AH22" i="10"/>
  <c r="AG22" i="10"/>
  <c r="AF22" i="10"/>
  <c r="AE22" i="10"/>
  <c r="AD22" i="10"/>
  <c r="AC22" i="10"/>
  <c r="AB22" i="10"/>
  <c r="AA22" i="10"/>
  <c r="Z22" i="10"/>
  <c r="Y22" i="10"/>
  <c r="O22" i="10"/>
  <c r="N22" i="10"/>
  <c r="L22" i="10"/>
  <c r="AH21" i="10"/>
  <c r="AG21" i="10"/>
  <c r="AF21" i="10"/>
  <c r="AE21" i="10"/>
  <c r="AD21" i="10"/>
  <c r="AC21" i="10"/>
  <c r="AB21" i="10"/>
  <c r="AA21" i="10"/>
  <c r="Z21" i="10"/>
  <c r="Y21" i="10"/>
  <c r="O21" i="10"/>
  <c r="N21" i="10"/>
  <c r="L21" i="10"/>
  <c r="AH20" i="10"/>
  <c r="AG20" i="10"/>
  <c r="AF20" i="10"/>
  <c r="AE20" i="10"/>
  <c r="AD20" i="10"/>
  <c r="AC20" i="10"/>
  <c r="AB20" i="10"/>
  <c r="AA20" i="10"/>
  <c r="Z20" i="10"/>
  <c r="Y20" i="10"/>
  <c r="O20" i="10"/>
  <c r="N20" i="10"/>
  <c r="L20" i="10"/>
  <c r="AH19" i="10"/>
  <c r="AG19" i="10"/>
  <c r="AF19" i="10"/>
  <c r="AE19" i="10"/>
  <c r="AD19" i="10"/>
  <c r="AC19" i="10"/>
  <c r="AB19" i="10"/>
  <c r="AA19" i="10"/>
  <c r="Z19" i="10"/>
  <c r="Y19" i="10"/>
  <c r="N19" i="10"/>
  <c r="L19" i="10"/>
  <c r="O19" i="10" s="1"/>
  <c r="AH18" i="10"/>
  <c r="AG18" i="10"/>
  <c r="AF18" i="10"/>
  <c r="AE18" i="10"/>
  <c r="AD18" i="10"/>
  <c r="AC18" i="10"/>
  <c r="AB18" i="10"/>
  <c r="AA18" i="10"/>
  <c r="Z18" i="10"/>
  <c r="Y18" i="10"/>
  <c r="N18" i="10"/>
  <c r="L18" i="10"/>
  <c r="O18" i="10" s="1"/>
  <c r="AH17" i="10"/>
  <c r="AG17" i="10"/>
  <c r="AF17" i="10"/>
  <c r="AE17" i="10"/>
  <c r="AD17" i="10"/>
  <c r="AC17" i="10"/>
  <c r="AB17" i="10"/>
  <c r="AA17" i="10"/>
  <c r="Z17" i="10"/>
  <c r="Y17" i="10"/>
  <c r="N17" i="10"/>
  <c r="L17" i="10"/>
  <c r="AH16" i="10"/>
  <c r="AG16" i="10"/>
  <c r="AF16" i="10"/>
  <c r="AE16" i="10"/>
  <c r="AD16" i="10"/>
  <c r="AC16" i="10"/>
  <c r="AB16" i="10"/>
  <c r="AA16" i="10"/>
  <c r="Z16" i="10"/>
  <c r="Y16" i="10"/>
  <c r="N16" i="10"/>
  <c r="L16" i="10"/>
  <c r="AH15" i="10"/>
  <c r="AG15" i="10"/>
  <c r="AF15" i="10"/>
  <c r="AE15" i="10"/>
  <c r="AD15" i="10"/>
  <c r="AC15" i="10"/>
  <c r="AB15" i="10"/>
  <c r="AA15" i="10"/>
  <c r="Z15" i="10"/>
  <c r="Y15" i="10"/>
  <c r="N15" i="10"/>
  <c r="L15" i="10"/>
  <c r="O15" i="10" s="1"/>
  <c r="AH14" i="10"/>
  <c r="AG14" i="10"/>
  <c r="AF14" i="10"/>
  <c r="AE14" i="10"/>
  <c r="AD14" i="10"/>
  <c r="AC14" i="10"/>
  <c r="AB14" i="10"/>
  <c r="AA14" i="10"/>
  <c r="Z14" i="10"/>
  <c r="Y14" i="10"/>
  <c r="N14" i="10"/>
  <c r="L14" i="10"/>
  <c r="AH13" i="10"/>
  <c r="AG13" i="10"/>
  <c r="AF13" i="10"/>
  <c r="AE13" i="10"/>
  <c r="AD13" i="10"/>
  <c r="AC13" i="10"/>
  <c r="AB13" i="10"/>
  <c r="AA13" i="10"/>
  <c r="Z13" i="10"/>
  <c r="Y13" i="10"/>
  <c r="N13" i="10"/>
  <c r="L13" i="10"/>
  <c r="O13" i="10" s="1"/>
  <c r="AH12" i="10"/>
  <c r="AG12" i="10"/>
  <c r="AF12" i="10"/>
  <c r="AE12" i="10"/>
  <c r="AD12" i="10"/>
  <c r="AC12" i="10"/>
  <c r="AB12" i="10"/>
  <c r="AA12" i="10"/>
  <c r="Z12" i="10"/>
  <c r="Y12" i="10"/>
  <c r="N12" i="10"/>
  <c r="L12" i="10"/>
  <c r="G17" i="10" s="1"/>
  <c r="I17" i="10" s="1"/>
  <c r="D20" i="6" s="1"/>
  <c r="AH11" i="10"/>
  <c r="AG11" i="10"/>
  <c r="AF11" i="10"/>
  <c r="AE11" i="10"/>
  <c r="AD11" i="10"/>
  <c r="AC11" i="10"/>
  <c r="AB11" i="10"/>
  <c r="AA11" i="10"/>
  <c r="Z11" i="10"/>
  <c r="Y11" i="10"/>
  <c r="N11" i="10"/>
  <c r="L11" i="10"/>
  <c r="AH10" i="10"/>
  <c r="AG10" i="10"/>
  <c r="AF10" i="10"/>
  <c r="AE10" i="10"/>
  <c r="AD10" i="10"/>
  <c r="AC10" i="10"/>
  <c r="AB10" i="10"/>
  <c r="AA10" i="10"/>
  <c r="Z10" i="10"/>
  <c r="Y10" i="10"/>
  <c r="N10" i="10"/>
  <c r="L10" i="10"/>
  <c r="O10" i="10" s="1"/>
  <c r="AH9" i="10"/>
  <c r="AG9" i="10"/>
  <c r="AF9" i="10"/>
  <c r="AE9" i="10"/>
  <c r="AD9" i="10"/>
  <c r="AC9" i="10"/>
  <c r="AB9" i="10"/>
  <c r="AA9" i="10"/>
  <c r="Z9" i="10"/>
  <c r="Y9" i="10"/>
  <c r="N9" i="10"/>
  <c r="L9" i="10"/>
  <c r="AH8" i="10"/>
  <c r="AG8" i="10"/>
  <c r="AF8" i="10"/>
  <c r="AE8" i="10"/>
  <c r="AD8" i="10"/>
  <c r="AC8" i="10"/>
  <c r="AB8" i="10"/>
  <c r="AA8" i="10"/>
  <c r="Z8" i="10"/>
  <c r="Y8" i="10"/>
  <c r="N8" i="10"/>
  <c r="L8" i="10"/>
  <c r="AH7" i="10"/>
  <c r="AG7" i="10"/>
  <c r="AF7" i="10"/>
  <c r="AE7" i="10"/>
  <c r="AD7" i="10"/>
  <c r="AC7" i="10"/>
  <c r="AB7" i="10"/>
  <c r="AA7" i="10"/>
  <c r="Z7" i="10"/>
  <c r="Y7" i="10"/>
  <c r="N7" i="10"/>
  <c r="L7" i="10"/>
  <c r="O7" i="10" s="1"/>
  <c r="Z6" i="10"/>
  <c r="Y6" i="10"/>
  <c r="N6" i="10"/>
  <c r="L6" i="10"/>
  <c r="O6" i="10" s="1"/>
  <c r="L13" i="9"/>
  <c r="L14" i="9"/>
  <c r="L15" i="9"/>
  <c r="L16" i="9"/>
  <c r="L17" i="9"/>
  <c r="K14" i="9"/>
  <c r="K15" i="9"/>
  <c r="K16" i="9"/>
  <c r="K17" i="9"/>
  <c r="K13" i="9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" i="9"/>
  <c r="N3" i="5"/>
  <c r="K2" i="9" s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F3" i="5"/>
  <c r="E2" i="9" s="1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3" i="5"/>
  <c r="B2" i="9" s="1"/>
  <c r="C9" i="3"/>
  <c r="Q12" i="10" l="1"/>
  <c r="V13" i="10"/>
  <c r="S13" i="10"/>
  <c r="S8" i="10"/>
  <c r="R21" i="10"/>
  <c r="W14" i="10"/>
  <c r="V11" i="10"/>
  <c r="V14" i="10"/>
  <c r="U9" i="10"/>
  <c r="O12" i="10"/>
  <c r="Q11" i="10"/>
  <c r="Q10" i="10"/>
  <c r="T11" i="10"/>
  <c r="R10" i="10"/>
  <c r="U26" i="10"/>
  <c r="U10" i="10"/>
  <c r="O8" i="10"/>
  <c r="R16" i="10"/>
  <c r="Q13" i="10"/>
  <c r="R15" i="10"/>
  <c r="U11" i="10"/>
  <c r="W12" i="10"/>
  <c r="W28" i="10"/>
  <c r="V20" i="10"/>
  <c r="R8" i="10"/>
  <c r="R29" i="10"/>
  <c r="W7" i="10"/>
  <c r="Q26" i="10"/>
  <c r="T28" i="10"/>
  <c r="S29" i="10"/>
  <c r="X18" i="10"/>
  <c r="S19" i="10"/>
  <c r="W20" i="10"/>
  <c r="T27" i="10"/>
  <c r="T29" i="10"/>
  <c r="Q7" i="10"/>
  <c r="S15" i="10"/>
  <c r="V25" i="10"/>
  <c r="V29" i="10"/>
  <c r="X7" i="10"/>
  <c r="Q18" i="10"/>
  <c r="W29" i="10"/>
  <c r="X21" i="10"/>
  <c r="X27" i="10"/>
  <c r="R17" i="10"/>
  <c r="R18" i="10"/>
  <c r="W24" i="10"/>
  <c r="X29" i="10"/>
  <c r="V17" i="10"/>
  <c r="S18" i="10"/>
  <c r="V23" i="10"/>
  <c r="X11" i="10"/>
  <c r="S16" i="10"/>
  <c r="S24" i="10"/>
  <c r="Q29" i="10"/>
  <c r="U27" i="10"/>
  <c r="W15" i="10"/>
  <c r="U12" i="10"/>
  <c r="Q14" i="10"/>
  <c r="O11" i="10"/>
  <c r="R13" i="10"/>
  <c r="U14" i="10"/>
  <c r="Q15" i="10"/>
  <c r="U22" i="10"/>
  <c r="X23" i="10"/>
  <c r="V22" i="10"/>
  <c r="Q23" i="10"/>
  <c r="W25" i="10"/>
  <c r="R26" i="10"/>
  <c r="X28" i="10"/>
  <c r="T19" i="10"/>
  <c r="X9" i="10"/>
  <c r="U16" i="10"/>
  <c r="O17" i="10"/>
  <c r="V19" i="10"/>
  <c r="Q20" i="10"/>
  <c r="W22" i="10"/>
  <c r="R23" i="10"/>
  <c r="X25" i="10"/>
  <c r="S26" i="10"/>
  <c r="V9" i="10"/>
  <c r="X15" i="10"/>
  <c r="W9" i="10"/>
  <c r="X12" i="10"/>
  <c r="T16" i="10"/>
  <c r="U19" i="10"/>
  <c r="R7" i="10"/>
  <c r="S10" i="10"/>
  <c r="T13" i="10"/>
  <c r="S7" i="10"/>
  <c r="T10" i="10"/>
  <c r="U13" i="10"/>
  <c r="O14" i="10"/>
  <c r="V16" i="10"/>
  <c r="Q17" i="10"/>
  <c r="W19" i="10"/>
  <c r="R20" i="10"/>
  <c r="X22" i="10"/>
  <c r="S23" i="10"/>
  <c r="T26" i="10"/>
  <c r="T23" i="10"/>
  <c r="U23" i="10"/>
  <c r="V26" i="10"/>
  <c r="Q27" i="10"/>
  <c r="Q24" i="10"/>
  <c r="W26" i="10"/>
  <c r="R27" i="10"/>
  <c r="T7" i="10"/>
  <c r="W16" i="10"/>
  <c r="X19" i="10"/>
  <c r="S20" i="10"/>
  <c r="U7" i="10"/>
  <c r="V10" i="10"/>
  <c r="W13" i="10"/>
  <c r="R14" i="10"/>
  <c r="X16" i="10"/>
  <c r="S17" i="10"/>
  <c r="T20" i="10"/>
  <c r="V7" i="10"/>
  <c r="Q8" i="10"/>
  <c r="W10" i="10"/>
  <c r="R11" i="10"/>
  <c r="X13" i="10"/>
  <c r="S14" i="10"/>
  <c r="T17" i="10"/>
  <c r="U20" i="10"/>
  <c r="X10" i="10"/>
  <c r="S11" i="10"/>
  <c r="T14" i="10"/>
  <c r="U17" i="10"/>
  <c r="Q21" i="10"/>
  <c r="W23" i="10"/>
  <c r="R24" i="10"/>
  <c r="X26" i="10"/>
  <c r="S27" i="10"/>
  <c r="V27" i="10"/>
  <c r="Q28" i="10"/>
  <c r="V24" i="10"/>
  <c r="Q25" i="10"/>
  <c r="W27" i="10"/>
  <c r="R28" i="10"/>
  <c r="T8" i="10"/>
  <c r="W17" i="10"/>
  <c r="T24" i="10"/>
  <c r="U8" i="10"/>
  <c r="X17" i="10"/>
  <c r="V8" i="10"/>
  <c r="X14" i="10"/>
  <c r="W8" i="10"/>
  <c r="R9" i="10"/>
  <c r="S12" i="10"/>
  <c r="T15" i="10"/>
  <c r="U18" i="10"/>
  <c r="V21" i="10"/>
  <c r="Q22" i="10"/>
  <c r="R25" i="10"/>
  <c r="S28" i="10"/>
  <c r="O9" i="10"/>
  <c r="U24" i="10"/>
  <c r="Q9" i="10"/>
  <c r="W11" i="10"/>
  <c r="R12" i="10"/>
  <c r="U21" i="10"/>
  <c r="X8" i="10"/>
  <c r="S9" i="10"/>
  <c r="T12" i="10"/>
  <c r="U15" i="10"/>
  <c r="O16" i="10"/>
  <c r="V18" i="10"/>
  <c r="Q19" i="10"/>
  <c r="W21" i="10"/>
  <c r="R22" i="10"/>
  <c r="X24" i="10"/>
  <c r="S25" i="10"/>
  <c r="T9" i="10"/>
  <c r="V15" i="10"/>
  <c r="Q16" i="10"/>
  <c r="W18" i="10"/>
  <c r="R19" i="10"/>
  <c r="S22" i="10"/>
  <c r="T25" i="10"/>
  <c r="U28" i="10"/>
  <c r="X20" i="10"/>
  <c r="T21" i="10"/>
  <c r="T18" i="10"/>
  <c r="V12" i="10"/>
  <c r="T22" i="10"/>
  <c r="U25" i="10"/>
  <c r="V28" i="10"/>
  <c r="S21" i="10"/>
  <c r="C9" i="6" l="1"/>
  <c r="C7" i="6"/>
  <c r="C18" i="6"/>
  <c r="C21" i="6"/>
  <c r="C24" i="6"/>
  <c r="C20" i="6"/>
  <c r="C15" i="6"/>
  <c r="C11" i="6"/>
  <c r="C14" i="6"/>
  <c r="C16" i="6"/>
  <c r="G24" i="5"/>
  <c r="C4" i="6"/>
  <c r="C5" i="6"/>
  <c r="G5" i="5" s="1"/>
  <c r="C17" i="6"/>
  <c r="G14" i="5" s="1"/>
  <c r="AN7" i="2"/>
  <c r="AN15" i="2"/>
  <c r="C6" i="6"/>
  <c r="AN4" i="2"/>
  <c r="C22" i="6"/>
  <c r="AN8" i="2"/>
  <c r="AN16" i="2"/>
  <c r="AN17" i="2"/>
  <c r="AN11" i="2"/>
  <c r="AN19" i="2"/>
  <c r="AN18" i="2"/>
  <c r="C8" i="6"/>
  <c r="G20" i="5" s="1"/>
  <c r="C19" i="6"/>
  <c r="C10" i="6"/>
  <c r="G6" i="5" s="1"/>
  <c r="C3" i="6"/>
  <c r="C12" i="6"/>
  <c r="G13" i="5" s="1"/>
  <c r="AN10" i="2"/>
  <c r="AN12" i="2"/>
  <c r="C13" i="6"/>
  <c r="G11" i="5" l="1"/>
  <c r="F10" i="9" s="1"/>
  <c r="G18" i="5"/>
  <c r="G22" i="5"/>
  <c r="F21" i="9" s="1"/>
  <c r="G19" i="5"/>
  <c r="G8" i="5"/>
  <c r="G23" i="5"/>
  <c r="F22" i="9" s="1"/>
  <c r="G4" i="5"/>
  <c r="F3" i="9" s="1"/>
  <c r="G16" i="5"/>
  <c r="F15" i="9" s="1"/>
  <c r="G12" i="5"/>
  <c r="F11" i="9" s="1"/>
  <c r="G17" i="5"/>
  <c r="F16" i="9" s="1"/>
  <c r="G10" i="5"/>
  <c r="F9" i="9" s="1"/>
  <c r="G21" i="5"/>
  <c r="F20" i="9" s="1"/>
  <c r="G9" i="5"/>
  <c r="F8" i="9" s="1"/>
  <c r="G15" i="5"/>
  <c r="F14" i="9" s="1"/>
  <c r="G7" i="5"/>
  <c r="F6" i="9" s="1"/>
  <c r="AM22" i="2"/>
  <c r="AN22" i="2"/>
  <c r="AM9" i="2"/>
  <c r="AN9" i="2"/>
  <c r="AM23" i="2"/>
  <c r="AN23" i="2"/>
  <c r="AM5" i="2"/>
  <c r="AN5" i="2"/>
  <c r="AM3" i="2"/>
  <c r="AN3" i="2"/>
  <c r="AM24" i="2"/>
  <c r="AN24" i="2"/>
  <c r="AM14" i="2"/>
  <c r="AN14" i="2"/>
  <c r="AM12" i="2"/>
  <c r="AN13" i="2"/>
  <c r="AM20" i="2"/>
  <c r="AN21" i="2"/>
  <c r="AM19" i="2"/>
  <c r="AN20" i="2"/>
  <c r="AM6" i="2"/>
  <c r="AN6" i="2"/>
  <c r="AM11" i="2"/>
  <c r="AM17" i="2"/>
  <c r="AM18" i="2"/>
  <c r="AM10" i="2"/>
  <c r="AM16" i="2"/>
  <c r="AM8" i="2"/>
  <c r="AM15" i="2"/>
  <c r="AM13" i="2"/>
  <c r="AM21" i="2"/>
  <c r="AM7" i="2"/>
  <c r="C10" i="2"/>
  <c r="AM4" i="2"/>
  <c r="F4" i="9"/>
  <c r="F19" i="9"/>
  <c r="F12" i="9"/>
  <c r="F23" i="9"/>
  <c r="F18" i="9"/>
  <c r="F5" i="9"/>
  <c r="F17" i="9"/>
  <c r="F7" i="9"/>
  <c r="G3" i="5"/>
  <c r="F2" i="9" s="1"/>
  <c r="F13" i="9"/>
  <c r="C10" i="3"/>
  <c r="C6" i="3"/>
  <c r="C14" i="3"/>
  <c r="C13" i="3"/>
  <c r="C3" i="3"/>
  <c r="C24" i="3"/>
  <c r="K24" i="5" s="1"/>
  <c r="C7" i="3"/>
  <c r="C21" i="3"/>
  <c r="C5" i="3"/>
  <c r="C4" i="3"/>
  <c r="C8" i="3"/>
  <c r="C15" i="3"/>
  <c r="C11" i="3"/>
  <c r="C19" i="3"/>
  <c r="C22" i="3"/>
  <c r="C12" i="3"/>
  <c r="C18" i="3"/>
  <c r="C17" i="3"/>
  <c r="C20" i="3"/>
  <c r="C16" i="3"/>
  <c r="C23" i="3"/>
  <c r="C8" i="2"/>
  <c r="C16" i="2"/>
  <c r="C20" i="2"/>
  <c r="C3" i="2"/>
  <c r="C24" i="2"/>
  <c r="C5" i="2"/>
  <c r="C17" i="2"/>
  <c r="C6" i="2"/>
  <c r="C14" i="2"/>
  <c r="C12" i="2"/>
  <c r="C13" i="2"/>
  <c r="C15" i="2"/>
  <c r="C19" i="2"/>
  <c r="C22" i="2"/>
  <c r="C9" i="2"/>
  <c r="C7" i="2"/>
  <c r="C18" i="2"/>
  <c r="C21" i="2"/>
  <c r="C4" i="2"/>
  <c r="C23" i="2"/>
  <c r="C11" i="2"/>
  <c r="C22" i="5" l="1"/>
  <c r="C21" i="9" s="1"/>
  <c r="C7" i="5"/>
  <c r="C6" i="9" s="1"/>
  <c r="C23" i="5"/>
  <c r="C22" i="9" s="1"/>
  <c r="C24" i="5"/>
  <c r="C23" i="9" s="1"/>
  <c r="C21" i="5"/>
  <c r="C20" i="9" s="1"/>
  <c r="C14" i="5"/>
  <c r="C13" i="9" s="1"/>
  <c r="C4" i="5"/>
  <c r="C3" i="9" s="1"/>
  <c r="C15" i="5"/>
  <c r="C14" i="9" s="1"/>
  <c r="K23" i="5"/>
  <c r="I22" i="9" s="1"/>
  <c r="C11" i="5"/>
  <c r="C10" i="9" s="1"/>
  <c r="C5" i="5"/>
  <c r="C4" i="9" s="1"/>
  <c r="C19" i="5"/>
  <c r="C18" i="9" s="1"/>
  <c r="C17" i="5"/>
  <c r="C16" i="9" s="1"/>
  <c r="C20" i="5"/>
  <c r="C19" i="9" s="1"/>
  <c r="C10" i="5"/>
  <c r="C9" i="9" s="1"/>
  <c r="C18" i="5"/>
  <c r="C17" i="9" s="1"/>
  <c r="C12" i="5"/>
  <c r="C11" i="9" s="1"/>
  <c r="C9" i="5"/>
  <c r="C8" i="9" s="1"/>
  <c r="C8" i="5"/>
  <c r="C7" i="9" s="1"/>
  <c r="C13" i="5"/>
  <c r="C12" i="9" s="1"/>
  <c r="C6" i="5"/>
  <c r="C5" i="9" s="1"/>
  <c r="C16" i="5"/>
  <c r="C15" i="9" s="1"/>
  <c r="K22" i="5"/>
  <c r="I21" i="9" s="1"/>
  <c r="K14" i="5"/>
  <c r="I13" i="9" s="1"/>
  <c r="K15" i="5"/>
  <c r="I14" i="9" s="1"/>
  <c r="I23" i="9"/>
  <c r="K21" i="5"/>
  <c r="I20" i="9" s="1"/>
  <c r="K13" i="5"/>
  <c r="I12" i="9" s="1"/>
  <c r="K16" i="5"/>
  <c r="I15" i="9" s="1"/>
  <c r="K12" i="5"/>
  <c r="I11" i="9" s="1"/>
  <c r="K6" i="5"/>
  <c r="I5" i="9" s="1"/>
  <c r="K17" i="5"/>
  <c r="I16" i="9" s="1"/>
  <c r="K19" i="5"/>
  <c r="I18" i="9" s="1"/>
  <c r="K3" i="5"/>
  <c r="I2" i="9" s="1"/>
  <c r="K11" i="5"/>
  <c r="I10" i="9" s="1"/>
  <c r="K10" i="5"/>
  <c r="I9" i="9" s="1"/>
  <c r="K9" i="5"/>
  <c r="I8" i="9" s="1"/>
  <c r="K7" i="5"/>
  <c r="I6" i="9" s="1"/>
  <c r="K18" i="5"/>
  <c r="I17" i="9" s="1"/>
  <c r="K4" i="5"/>
  <c r="I3" i="9" s="1"/>
  <c r="K20" i="5"/>
  <c r="I19" i="9" s="1"/>
  <c r="K8" i="5"/>
  <c r="I7" i="9" s="1"/>
  <c r="K5" i="5"/>
  <c r="I4" i="9" s="1"/>
  <c r="C3" i="5"/>
  <c r="C2" i="9" s="1"/>
</calcChain>
</file>

<file path=xl/sharedStrings.xml><?xml version="1.0" encoding="utf-8"?>
<sst xmlns="http://schemas.openxmlformats.org/spreadsheetml/2006/main" count="944" uniqueCount="218">
  <si>
    <t>NYBO, Steen</t>
  </si>
  <si>
    <t>Steen N.</t>
  </si>
  <si>
    <t>PEDERSEN, Erik Meincke</t>
  </si>
  <si>
    <t>Erik M.</t>
  </si>
  <si>
    <t>LUND, Carsten</t>
  </si>
  <si>
    <t>Carsten L.</t>
  </si>
  <si>
    <t>CLAUSEN, Morten</t>
  </si>
  <si>
    <t>Morten C.</t>
  </si>
  <si>
    <t>THYBO, Robin</t>
  </si>
  <si>
    <t>Robin T.</t>
  </si>
  <si>
    <t>PAASCH, Kim</t>
  </si>
  <si>
    <t>Kim P.</t>
  </si>
  <si>
    <t>NIELSEN, Jesper Vohs</t>
  </si>
  <si>
    <t>Jesper V.</t>
  </si>
  <si>
    <t>VALEUR, Karsten</t>
  </si>
  <si>
    <t>Karsten V.</t>
  </si>
  <si>
    <t>NIELSEN, Henning Brink</t>
  </si>
  <si>
    <t>Henning B.</t>
  </si>
  <si>
    <t>HEIBERG, Børge</t>
  </si>
  <si>
    <t>Børge H.</t>
  </si>
  <si>
    <t>SØRENSEN, René</t>
  </si>
  <si>
    <t>René S.</t>
  </si>
  <si>
    <t>HANSEN, Jan Hegner</t>
  </si>
  <si>
    <t>Jan H.</t>
  </si>
  <si>
    <t>LAIGAARD, Jens</t>
  </si>
  <si>
    <t>Jens L.</t>
  </si>
  <si>
    <t>JACOBSEN, Torben</t>
  </si>
  <si>
    <t>Torben J.</t>
  </si>
  <si>
    <t>NOE, Anders</t>
  </si>
  <si>
    <t>Anders N.</t>
  </si>
  <si>
    <t>SØRENSEN, John</t>
  </si>
  <si>
    <t>John S.</t>
  </si>
  <si>
    <t>ANDERSEN, Martin</t>
  </si>
  <si>
    <t>Martin A.</t>
  </si>
  <si>
    <t>KARKOV, Martin</t>
  </si>
  <si>
    <t>Martin K.</t>
  </si>
  <si>
    <t>CLAUSEN, Peder</t>
  </si>
  <si>
    <t>Peder C.</t>
  </si>
  <si>
    <t>SLOTH, Ole</t>
  </si>
  <si>
    <t>Ole S.</t>
  </si>
  <si>
    <t>NØRSTEN, Per</t>
  </si>
  <si>
    <t>Per. N.</t>
  </si>
  <si>
    <t>HANSEN, Bo</t>
  </si>
  <si>
    <t>Bo H.</t>
  </si>
  <si>
    <t>Point</t>
  </si>
  <si>
    <t>13-06</t>
  </si>
  <si>
    <t>20-06</t>
  </si>
  <si>
    <t>27-06</t>
  </si>
  <si>
    <t>04-07</t>
  </si>
  <si>
    <t>11-07</t>
  </si>
  <si>
    <t>18-07</t>
  </si>
  <si>
    <t>25-07</t>
  </si>
  <si>
    <t>01-08</t>
  </si>
  <si>
    <t>08-08</t>
  </si>
  <si>
    <t>15-08</t>
  </si>
  <si>
    <t>22-08</t>
  </si>
  <si>
    <t>29-08</t>
  </si>
  <si>
    <t>31-08</t>
  </si>
  <si>
    <t>01-09</t>
  </si>
  <si>
    <t>05-09</t>
  </si>
  <si>
    <t>12-09</t>
  </si>
  <si>
    <t>19-09</t>
  </si>
  <si>
    <t>26-09</t>
  </si>
  <si>
    <t>03-10</t>
  </si>
  <si>
    <t>10-10</t>
  </si>
  <si>
    <t>12-10</t>
  </si>
  <si>
    <t>Inngolf PGA Tour 2024</t>
  </si>
  <si>
    <t>Præmiesum:</t>
  </si>
  <si>
    <t>Spiller</t>
  </si>
  <si>
    <t>Putts</t>
  </si>
  <si>
    <t>Tættest flaget</t>
  </si>
  <si>
    <t>Placering</t>
  </si>
  <si>
    <t>POINT</t>
  </si>
  <si>
    <t>TF $</t>
  </si>
  <si>
    <t>Præmie $</t>
  </si>
  <si>
    <t>Samlet gevinst</t>
  </si>
  <si>
    <t>Money fordeling</t>
  </si>
  <si>
    <t>Tæl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</si>
  <si>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</si>
  <si>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</si>
  <si>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</si>
  <si>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</si>
  <si>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</si>
  <si>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</si>
  <si>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</si>
  <si>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</si>
  <si>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</si>
  <si>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</si>
  <si>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</si>
  <si>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</si>
  <si>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</si>
  <si>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</si>
  <si>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</si>
  <si>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</si>
  <si>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</si>
  <si>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</si>
  <si>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</si>
  <si>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</si>
  <si>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</si>
  <si>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</si>
  <si>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</si>
  <si>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</si>
  <si>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MONEY</t>
  </si>
  <si>
    <t>PUTS</t>
  </si>
  <si>
    <t>LÆNGSTE DRIVE</t>
  </si>
  <si>
    <t>Inngolf Banerekorder:</t>
  </si>
  <si>
    <t>Skoven-Sletten: Dan 75 slag 24/3-05      Sletten-Ådalen: Stig 74 slag 21/7-05      Ådalen-Skoven: Dan 78 slag 28/7-05     Udenbys: Robin 73 slag 29/8-15</t>
  </si>
  <si>
    <t xml:space="preserve">Hverken Point eller Money deles ved lige scores - Afgørelse efter sidste 9, 6, 3, 2, 1 </t>
  </si>
  <si>
    <t>Bemærk</t>
  </si>
  <si>
    <t>Stableford</t>
  </si>
  <si>
    <t>Regular Season</t>
  </si>
  <si>
    <t>Puts</t>
  </si>
  <si>
    <t>Money</t>
  </si>
  <si>
    <t>Point - 18 bedste runder</t>
  </si>
  <si>
    <t>Money - Alle runder tæller</t>
  </si>
  <si>
    <t>Puts - Total antal puts i tællende runder</t>
  </si>
  <si>
    <t>TÆTTEST FLAGET</t>
  </si>
  <si>
    <t/>
  </si>
  <si>
    <t>LONGEST DRIVE</t>
  </si>
  <si>
    <t>CLOSEST PIN</t>
  </si>
  <si>
    <t xml:space="preserve"> </t>
  </si>
  <si>
    <t>ÅDALEN</t>
  </si>
  <si>
    <t>SLETTEN</t>
  </si>
  <si>
    <t>SKOVEN</t>
  </si>
  <si>
    <t>Lukket</t>
  </si>
  <si>
    <t>Total</t>
  </si>
  <si>
    <t>Spiller:</t>
  </si>
  <si>
    <t>Tællende</t>
  </si>
  <si>
    <t>15-06B</t>
  </si>
  <si>
    <t>15-06A</t>
  </si>
  <si>
    <t>27-03</t>
  </si>
  <si>
    <t>Inngolf PGA Tour 2025</t>
  </si>
  <si>
    <t>Superrunde 2025</t>
  </si>
  <si>
    <t>2,12 SL 6</t>
  </si>
  <si>
    <t>03-04</t>
  </si>
  <si>
    <t>10-04</t>
  </si>
  <si>
    <t>Jan Hegner</t>
  </si>
  <si>
    <t>Bo Hansen</t>
  </si>
  <si>
    <t>8,82 - SK 5</t>
  </si>
  <si>
    <t>InnGolf Tourplan 2025</t>
  </si>
  <si>
    <t>34 Tællende runder</t>
  </si>
  <si>
    <t>Der tælles put ved alle runder undtaget holdspil</t>
  </si>
  <si>
    <t>Texas Children's Houston Open</t>
  </si>
  <si>
    <t>Skoven</t>
  </si>
  <si>
    <t>9 Huller</t>
  </si>
  <si>
    <t>Slagspil</t>
  </si>
  <si>
    <t>Spisning</t>
  </si>
  <si>
    <t>Skærtorsdag</t>
  </si>
  <si>
    <t>Tid:</t>
  </si>
  <si>
    <t>Dato:</t>
  </si>
  <si>
    <t>Sløjfe:</t>
  </si>
  <si>
    <t xml:space="preserve"> Valero Texas Open</t>
  </si>
  <si>
    <t xml:space="preserve"> The Masters</t>
  </si>
  <si>
    <t xml:space="preserve"> RBC Heritage</t>
  </si>
  <si>
    <t>Zurich Classic of New Orleans</t>
  </si>
  <si>
    <t>Tee 46</t>
  </si>
  <si>
    <t>THE CJ CUP Byron Nelson</t>
  </si>
  <si>
    <t xml:space="preserve"> Spisning</t>
  </si>
  <si>
    <t>Myrtle Beach Classic</t>
  </si>
  <si>
    <t>PGA Championship</t>
  </si>
  <si>
    <t>Charles Schwab Challenge</t>
  </si>
  <si>
    <t>Tee 52</t>
  </si>
  <si>
    <t>the Memorial Tournament</t>
  </si>
  <si>
    <t>Kr. Himmelfartsdag</t>
  </si>
  <si>
    <t>RBC Canadian Open</t>
  </si>
  <si>
    <t>U.S. Open</t>
  </si>
  <si>
    <t>Travelers Championship</t>
  </si>
  <si>
    <t>Holdspil, Børge</t>
  </si>
  <si>
    <t>Esbjerg Golfklub</t>
  </si>
  <si>
    <t>Holdspil</t>
  </si>
  <si>
    <t>Par 3</t>
  </si>
  <si>
    <t>Marbæk</t>
  </si>
  <si>
    <t>Rocket Mortgage Classic</t>
  </si>
  <si>
    <t>John Deere Classic</t>
  </si>
  <si>
    <t>Genesis Scottish Open</t>
  </si>
  <si>
    <t>The Open Championship</t>
  </si>
  <si>
    <t>3M Open</t>
  </si>
  <si>
    <t>Wyndham Championship</t>
  </si>
  <si>
    <t>FedEx St. Jude Championship</t>
  </si>
  <si>
    <t>Danish Golf Championship</t>
  </si>
  <si>
    <t>TBA</t>
  </si>
  <si>
    <t>EVT Sponser invitation</t>
  </si>
  <si>
    <t>Ikke tællende runde</t>
  </si>
  <si>
    <t>TOUR Championship</t>
  </si>
  <si>
    <t>Omega European Marsters</t>
  </si>
  <si>
    <t>Timmersdorfer Strand</t>
  </si>
  <si>
    <t>Nordbanen</t>
  </si>
  <si>
    <t>Kümmerling Cup</t>
  </si>
  <si>
    <t>Hohwachter Bucht</t>
  </si>
  <si>
    <t>KIA Invitational by Thomas Lund</t>
  </si>
  <si>
    <t>BMW PGA Championship</t>
  </si>
  <si>
    <t>FedEx Open De France</t>
  </si>
  <si>
    <t>2025 Ryder Cup</t>
  </si>
  <si>
    <t xml:space="preserve">Alfred Dunhil Links Championship </t>
  </si>
  <si>
    <t>Captains Cup</t>
  </si>
  <si>
    <t>The InnGolf Final 2025 18 huller med start mellen 10:00 og 12:00 TBA</t>
  </si>
  <si>
    <t xml:space="preserve">18 huller TBA </t>
  </si>
  <si>
    <t>Dobbel point  Afslutningsfest</t>
  </si>
  <si>
    <t>Skoven - Sletten</t>
  </si>
  <si>
    <t>Sletten - Ådalen</t>
  </si>
  <si>
    <t>Ådalen - Skoven</t>
  </si>
  <si>
    <t>17-04</t>
  </si>
  <si>
    <t>24-04</t>
  </si>
  <si>
    <t>01-05</t>
  </si>
  <si>
    <t>08-05</t>
  </si>
  <si>
    <t>15-05</t>
  </si>
  <si>
    <t>22-05</t>
  </si>
  <si>
    <t>29-05</t>
  </si>
  <si>
    <t>05-06</t>
  </si>
  <si>
    <t>Sl 9 12,36m</t>
  </si>
  <si>
    <t>28-08</t>
  </si>
  <si>
    <t>Sl 9 5,41m</t>
  </si>
  <si>
    <t>RTD</t>
  </si>
  <si>
    <t>Varsten Lund</t>
  </si>
  <si>
    <t>Sletten 9</t>
  </si>
  <si>
    <t>Sletten 6</t>
  </si>
  <si>
    <t>Sletten 8</t>
  </si>
  <si>
    <t>Skoven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</si>
</sst>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dd\-mm"/>
    <numFmt numFmtId="166" formatCode="dd/mm/yy;@"/>
    <numFmt numFmtId="167" formatCode="[$-406]d\.\ mmmm\ yyyy;@"/>
    <numFmt numFmtId="168" formatCode="hh:mm;@"/>
  </numFmts>
  <fonts count="5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2"/>
      <color theme="0" tint="-0.499984740745262"/>
      <name val="Arial"/>
      <family val="2"/>
    </font>
    <font>
      <sz val="10"/>
      <color indexed="9"/>
      <name val="Arial"/>
      <family val="2"/>
    </font>
    <font>
      <sz val="11"/>
      <name val="VU Arial"/>
      <family val="2"/>
    </font>
    <font>
      <b/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1"/>
      <color indexed="9"/>
      <name val="Arial"/>
      <family val="2"/>
    </font>
    <font>
      <sz val="10"/>
      <color theme="0" tint="-0.499984740745262"/>
      <name val="Arial"/>
      <family val="2"/>
    </font>
    <font>
      <sz val="12"/>
      <name val="Arial"/>
      <family val="2"/>
    </font>
    <font>
      <sz val="11"/>
      <color theme="0" tint="-0.499984740745262"/>
      <name val="VU Arial"/>
      <family val="2"/>
    </font>
    <font>
      <sz val="11"/>
      <color theme="0" tint="-0.499984740745262"/>
      <name val="Arial"/>
      <family val="2"/>
    </font>
    <font>
      <b/>
      <sz val="3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22"/>
      <color rgb="FF008000"/>
      <name val="Arial"/>
      <family val="2"/>
    </font>
    <font>
      <b/>
      <i/>
      <sz val="14"/>
      <color indexed="8"/>
      <name val="Arial"/>
      <family val="2"/>
    </font>
    <font>
      <b/>
      <i/>
      <sz val="10"/>
      <name val="Arial"/>
      <family val="2"/>
    </font>
    <font>
      <i/>
      <sz val="12"/>
      <color indexed="8"/>
      <name val="Arial"/>
      <family val="2"/>
    </font>
    <font>
      <b/>
      <sz val="12"/>
      <color indexed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i/>
      <sz val="12"/>
      <color theme="0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name val="Arial"/>
      <family val="2"/>
    </font>
    <font>
      <b/>
      <sz val="14"/>
      <color rgb="FF44546A"/>
      <name val="Calibri"/>
      <family val="2"/>
    </font>
    <font>
      <b/>
      <sz val="14"/>
      <color rgb="FF000000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0"/>
      <color theme="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rgb="FF64ED33"/>
        <bgColor indexed="27"/>
      </patternFill>
    </fill>
    <fill>
      <patternFill patternType="solid">
        <fgColor rgb="FF64ED33"/>
        <bgColor indexed="41"/>
      </patternFill>
    </fill>
    <fill>
      <patternFill patternType="solid">
        <fgColor rgb="FF008000"/>
        <bgColor indexed="3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8" fillId="0" borderId="0"/>
  </cellStyleXfs>
  <cellXfs count="260">
    <xf numFmtId="0" fontId="0" fillId="0" borderId="0" xfId="0"/>
    <xf numFmtId="0" fontId="0" fillId="0" borderId="0" xfId="0" applyAlignment="1">
      <alignment horizontal="left" indent="1"/>
    </xf>
    <xf numFmtId="49" fontId="0" fillId="0" borderId="0" xfId="0" applyNumberFormat="1" applyAlignment="1">
      <alignment horizontal="center" vertical="center" textRotation="90"/>
    </xf>
    <xf numFmtId="0" fontId="0" fillId="0" borderId="0" xfId="0" applyAlignment="1">
      <alignment horizontal="center"/>
    </xf>
    <xf numFmtId="0" fontId="2" fillId="0" borderId="0" xfId="2" applyFont="1" applyAlignment="1">
      <alignment horizontal="center"/>
    </xf>
    <xf numFmtId="49" fontId="2" fillId="0" borderId="0" xfId="2" applyNumberFormat="1" applyFont="1" applyAlignment="1">
      <alignment vertical="center"/>
    </xf>
    <xf numFmtId="49" fontId="3" fillId="0" borderId="0" xfId="2" applyNumberFormat="1" applyAlignment="1">
      <alignment vertical="center"/>
    </xf>
    <xf numFmtId="0" fontId="4" fillId="0" borderId="0" xfId="2" applyFont="1" applyAlignment="1">
      <alignment horizontal="center" vertical="center"/>
    </xf>
    <xf numFmtId="0" fontId="3" fillId="0" borderId="0" xfId="2" applyAlignment="1">
      <alignment vertical="center"/>
    </xf>
    <xf numFmtId="1" fontId="3" fillId="0" borderId="0" xfId="2" applyNumberFormat="1" applyAlignment="1">
      <alignment vertical="center"/>
    </xf>
    <xf numFmtId="0" fontId="6" fillId="0" borderId="0" xfId="2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0" fontId="8" fillId="2" borderId="1" xfId="2" applyFont="1" applyFill="1" applyBorder="1" applyAlignment="1">
      <alignment horizontal="left" vertical="center" wrapText="1" inden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164" fontId="8" fillId="2" borderId="6" xfId="2" applyNumberFormat="1" applyFont="1" applyFill="1" applyBorder="1" applyAlignment="1">
      <alignment horizontal="center" vertical="center" wrapText="1"/>
    </xf>
    <xf numFmtId="3" fontId="8" fillId="2" borderId="7" xfId="2" applyNumberFormat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vertical="center" wrapText="1"/>
    </xf>
    <xf numFmtId="1" fontId="8" fillId="2" borderId="0" xfId="2" applyNumberFormat="1" applyFont="1" applyFill="1" applyAlignment="1">
      <alignment horizontal="center" vertical="center"/>
    </xf>
    <xf numFmtId="0" fontId="9" fillId="0" borderId="10" xfId="2" applyFont="1" applyBorder="1" applyAlignment="1">
      <alignment horizontal="left" vertical="center" wrapText="1" indent="1"/>
    </xf>
    <xf numFmtId="0" fontId="9" fillId="0" borderId="10" xfId="2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/>
    </xf>
    <xf numFmtId="3" fontId="11" fillId="0" borderId="1" xfId="2" applyNumberFormat="1" applyFont="1" applyBorder="1" applyAlignment="1">
      <alignment horizontal="center" vertical="center"/>
    </xf>
    <xf numFmtId="3" fontId="6" fillId="0" borderId="11" xfId="2" applyNumberFormat="1" applyFont="1" applyBorder="1" applyAlignment="1">
      <alignment horizontal="center" vertical="center"/>
    </xf>
    <xf numFmtId="1" fontId="12" fillId="0" borderId="0" xfId="2" applyNumberFormat="1" applyFont="1" applyAlignment="1">
      <alignment horizontal="center" vertical="center"/>
    </xf>
    <xf numFmtId="9" fontId="13" fillId="0" borderId="10" xfId="2" applyNumberFormat="1" applyFont="1" applyBorder="1" applyAlignment="1">
      <alignment horizontal="center" vertical="center"/>
    </xf>
    <xf numFmtId="3" fontId="13" fillId="0" borderId="10" xfId="2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164" fontId="3" fillId="0" borderId="0" xfId="2" applyNumberFormat="1" applyAlignment="1">
      <alignment vertical="center"/>
    </xf>
    <xf numFmtId="0" fontId="15" fillId="0" borderId="0" xfId="2" applyFont="1" applyAlignment="1">
      <alignment horizontal="left" vertical="center" wrapText="1" indent="1"/>
    </xf>
    <xf numFmtId="1" fontId="16" fillId="0" borderId="0" xfId="2" applyNumberFormat="1" applyFont="1" applyAlignment="1">
      <alignment horizontal="center"/>
    </xf>
    <xf numFmtId="3" fontId="13" fillId="0" borderId="12" xfId="2" applyNumberFormat="1" applyFont="1" applyBorder="1" applyAlignment="1">
      <alignment horizontal="center" vertical="center"/>
    </xf>
    <xf numFmtId="1" fontId="16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3" fontId="16" fillId="0" borderId="0" xfId="2" applyNumberFormat="1" applyFont="1" applyAlignment="1">
      <alignment horizontal="center" vertical="center"/>
    </xf>
    <xf numFmtId="0" fontId="8" fillId="0" borderId="0" xfId="2" applyFont="1"/>
    <xf numFmtId="0" fontId="3" fillId="0" borderId="0" xfId="2"/>
    <xf numFmtId="3" fontId="14" fillId="0" borderId="0" xfId="2" applyNumberFormat="1" applyFont="1" applyAlignment="1" applyProtection="1">
      <alignment horizontal="center"/>
      <protection locked="0"/>
    </xf>
    <xf numFmtId="0" fontId="15" fillId="0" borderId="0" xfId="2" applyFont="1" applyAlignment="1">
      <alignment horizontal="center" vertical="center" wrapText="1"/>
    </xf>
    <xf numFmtId="164" fontId="15" fillId="0" borderId="0" xfId="2" applyNumberFormat="1" applyFont="1" applyAlignment="1">
      <alignment horizontal="center" vertical="center" wrapText="1"/>
    </xf>
    <xf numFmtId="3" fontId="15" fillId="0" borderId="0" xfId="2" applyNumberFormat="1" applyFont="1" applyAlignment="1">
      <alignment horizontal="left" vertical="center" wrapText="1" indent="1"/>
    </xf>
    <xf numFmtId="0" fontId="5" fillId="0" borderId="0" xfId="2" applyFont="1"/>
    <xf numFmtId="0" fontId="5" fillId="0" borderId="0" xfId="2" applyFont="1" applyAlignment="1">
      <alignment horizontal="center"/>
    </xf>
    <xf numFmtId="164" fontId="5" fillId="0" borderId="0" xfId="2" applyNumberFormat="1" applyFont="1" applyAlignment="1">
      <alignment horizontal="center"/>
    </xf>
    <xf numFmtId="3" fontId="5" fillId="0" borderId="0" xfId="2" applyNumberFormat="1" applyFont="1" applyAlignment="1">
      <alignment horizontal="center"/>
    </xf>
    <xf numFmtId="1" fontId="3" fillId="0" borderId="0" xfId="2" applyNumberFormat="1"/>
    <xf numFmtId="1" fontId="5" fillId="0" borderId="0" xfId="2" applyNumberFormat="1" applyFont="1" applyAlignment="1">
      <alignment horizontal="center"/>
    </xf>
    <xf numFmtId="49" fontId="6" fillId="0" borderId="0" xfId="2" applyNumberFormat="1" applyFont="1"/>
    <xf numFmtId="0" fontId="5" fillId="0" borderId="0" xfId="2" applyFont="1" applyAlignment="1">
      <alignment horizontal="left" vertical="center"/>
    </xf>
    <xf numFmtId="0" fontId="6" fillId="0" borderId="0" xfId="2" applyFont="1"/>
    <xf numFmtId="0" fontId="1" fillId="0" borderId="0" xfId="2" applyFont="1" applyAlignment="1">
      <alignment vertical="center"/>
    </xf>
    <xf numFmtId="0" fontId="19" fillId="0" borderId="15" xfId="2" applyFont="1" applyBorder="1" applyAlignment="1">
      <alignment horizontal="center" vertical="center"/>
    </xf>
    <xf numFmtId="2" fontId="19" fillId="0" borderId="17" xfId="2" applyNumberFormat="1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1" fontId="19" fillId="0" borderId="11" xfId="2" applyNumberFormat="1" applyFont="1" applyBorder="1" applyAlignment="1">
      <alignment horizontal="left" vertical="center" indent="1"/>
    </xf>
    <xf numFmtId="2" fontId="19" fillId="0" borderId="20" xfId="2" applyNumberFormat="1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2" fontId="19" fillId="0" borderId="23" xfId="2" applyNumberFormat="1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1" fontId="1" fillId="0" borderId="11" xfId="2" applyNumberFormat="1" applyFont="1" applyBorder="1" applyAlignment="1">
      <alignment horizontal="left" vertical="center" indent="1"/>
    </xf>
    <xf numFmtId="0" fontId="1" fillId="0" borderId="10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2" fontId="1" fillId="0" borderId="0" xfId="2" applyNumberFormat="1" applyFont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1" xfId="2" applyFont="1" applyBorder="1" applyAlignment="1">
      <alignment horizontal="left" vertical="center" indent="1"/>
    </xf>
    <xf numFmtId="0" fontId="19" fillId="0" borderId="0" xfId="2" applyFont="1" applyAlignment="1">
      <alignment horizontal="center" vertical="center"/>
    </xf>
    <xf numFmtId="2" fontId="1" fillId="0" borderId="0" xfId="2" applyNumberFormat="1" applyFont="1" applyAlignment="1">
      <alignment horizontal="left" vertical="center"/>
    </xf>
    <xf numFmtId="164" fontId="6" fillId="0" borderId="0" xfId="2" applyNumberFormat="1" applyFont="1"/>
    <xf numFmtId="3" fontId="6" fillId="0" borderId="0" xfId="2" applyNumberFormat="1" applyFont="1" applyAlignment="1">
      <alignment horizontal="right" indent="1"/>
    </xf>
    <xf numFmtId="2" fontId="6" fillId="0" borderId="0" xfId="2" applyNumberFormat="1" applyFont="1" applyAlignment="1">
      <alignment horizontal="center"/>
    </xf>
    <xf numFmtId="0" fontId="1" fillId="0" borderId="0" xfId="2" applyFont="1"/>
    <xf numFmtId="0" fontId="22" fillId="0" borderId="0" xfId="2" applyFont="1"/>
    <xf numFmtId="0" fontId="1" fillId="0" borderId="0" xfId="2" applyFont="1" applyAlignment="1">
      <alignment horizontal="center"/>
    </xf>
    <xf numFmtId="165" fontId="26" fillId="0" borderId="10" xfId="2" applyNumberFormat="1" applyFont="1" applyBorder="1" applyAlignment="1">
      <alignment horizontal="center" vertical="center"/>
    </xf>
    <xf numFmtId="20" fontId="26" fillId="0" borderId="10" xfId="2" applyNumberFormat="1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/>
    </xf>
    <xf numFmtId="0" fontId="26" fillId="0" borderId="10" xfId="2" applyFont="1" applyBorder="1" applyAlignment="1">
      <alignment horizontal="left" vertical="center" indent="1"/>
    </xf>
    <xf numFmtId="0" fontId="23" fillId="0" borderId="10" xfId="2" applyFont="1" applyBorder="1" applyAlignment="1">
      <alignment horizontal="center" vertical="center"/>
    </xf>
    <xf numFmtId="20" fontId="25" fillId="0" borderId="10" xfId="2" applyNumberFormat="1" applyFont="1" applyBorder="1" applyAlignment="1">
      <alignment horizontal="center" vertical="center"/>
    </xf>
    <xf numFmtId="3" fontId="26" fillId="0" borderId="10" xfId="2" applyNumberFormat="1" applyFont="1" applyBorder="1" applyAlignment="1">
      <alignment horizontal="center" vertical="center"/>
    </xf>
    <xf numFmtId="0" fontId="27" fillId="0" borderId="10" xfId="2" applyFont="1" applyBorder="1" applyAlignment="1">
      <alignment horizontal="left" vertical="center" indent="1"/>
    </xf>
    <xf numFmtId="165" fontId="26" fillId="6" borderId="10" xfId="2" applyNumberFormat="1" applyFont="1" applyFill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9" fillId="0" borderId="10" xfId="2" applyFont="1" applyBorder="1" applyAlignment="1">
      <alignment horizontal="center" vertical="center"/>
    </xf>
    <xf numFmtId="165" fontId="26" fillId="0" borderId="0" xfId="2" applyNumberFormat="1" applyFont="1" applyAlignment="1">
      <alignment vertical="center"/>
    </xf>
    <xf numFmtId="0" fontId="1" fillId="0" borderId="0" xfId="2" applyFont="1" applyAlignment="1">
      <alignment horizontal="left" indent="1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2" fillId="3" borderId="13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0" fontId="2" fillId="3" borderId="14" xfId="2" applyFont="1" applyFill="1" applyBorder="1" applyAlignment="1">
      <alignment vertical="center"/>
    </xf>
    <xf numFmtId="2" fontId="6" fillId="0" borderId="0" xfId="2" applyNumberFormat="1" applyFont="1"/>
    <xf numFmtId="2" fontId="2" fillId="3" borderId="14" xfId="2" applyNumberFormat="1" applyFont="1" applyFill="1" applyBorder="1" applyAlignment="1">
      <alignment vertical="center"/>
    </xf>
    <xf numFmtId="2" fontId="19" fillId="0" borderId="11" xfId="2" applyNumberFormat="1" applyFont="1" applyBorder="1" applyAlignment="1">
      <alignment horizontal="center" vertical="center"/>
    </xf>
    <xf numFmtId="0" fontId="33" fillId="0" borderId="0" xfId="2" applyFont="1"/>
    <xf numFmtId="2" fontId="3" fillId="0" borderId="0" xfId="2" applyNumberFormat="1" applyAlignment="1">
      <alignment horizontal="center"/>
    </xf>
    <xf numFmtId="0" fontId="3" fillId="0" borderId="0" xfId="2" applyAlignment="1">
      <alignment horizontal="center"/>
    </xf>
    <xf numFmtId="0" fontId="3" fillId="0" borderId="0" xfId="2" applyAlignment="1">
      <alignment horizontal="left"/>
    </xf>
    <xf numFmtId="2" fontId="34" fillId="0" borderId="0" xfId="2" applyNumberFormat="1" applyFont="1" applyAlignment="1">
      <alignment horizontal="center"/>
    </xf>
    <xf numFmtId="0" fontId="34" fillId="0" borderId="0" xfId="2" applyFont="1"/>
    <xf numFmtId="0" fontId="35" fillId="0" borderId="0" xfId="2" applyFont="1"/>
    <xf numFmtId="2" fontId="35" fillId="0" borderId="24" xfId="2" applyNumberFormat="1" applyFont="1" applyBorder="1" applyAlignment="1">
      <alignment horizontal="center"/>
    </xf>
    <xf numFmtId="0" fontId="35" fillId="0" borderId="24" xfId="2" applyFont="1" applyBorder="1" applyAlignment="1">
      <alignment horizontal="left"/>
    </xf>
    <xf numFmtId="3" fontId="35" fillId="0" borderId="24" xfId="2" applyNumberFormat="1" applyFont="1" applyBorder="1" applyAlignment="1">
      <alignment horizontal="center"/>
    </xf>
    <xf numFmtId="3" fontId="35" fillId="0" borderId="24" xfId="2" applyNumberFormat="1" applyFont="1" applyBorder="1"/>
    <xf numFmtId="0" fontId="35" fillId="0" borderId="24" xfId="2" applyFont="1" applyBorder="1" applyAlignment="1">
      <alignment horizontal="center"/>
    </xf>
    <xf numFmtId="2" fontId="35" fillId="0" borderId="0" xfId="2" applyNumberFormat="1" applyFont="1" applyAlignment="1">
      <alignment horizontal="center"/>
    </xf>
    <xf numFmtId="0" fontId="35" fillId="0" borderId="0" xfId="2" applyFont="1" applyAlignment="1">
      <alignment horizontal="left"/>
    </xf>
    <xf numFmtId="1" fontId="35" fillId="0" borderId="24" xfId="2" applyNumberFormat="1" applyFont="1" applyBorder="1" applyAlignment="1">
      <alignment horizontal="left"/>
    </xf>
    <xf numFmtId="0" fontId="37" fillId="0" borderId="0" xfId="2" applyFont="1"/>
    <xf numFmtId="164" fontId="3" fillId="0" borderId="0" xfId="2" applyNumberFormat="1" applyAlignment="1">
      <alignment horizontal="center"/>
    </xf>
    <xf numFmtId="0" fontId="38" fillId="0" borderId="0" xfId="3"/>
    <xf numFmtId="0" fontId="38" fillId="0" borderId="0" xfId="3" applyAlignment="1">
      <alignment horizontal="center"/>
    </xf>
    <xf numFmtId="0" fontId="38" fillId="0" borderId="0" xfId="3" applyAlignment="1">
      <alignment horizontal="left" indent="1"/>
    </xf>
    <xf numFmtId="0" fontId="38" fillId="0" borderId="0" xfId="3" applyAlignment="1">
      <alignment horizontal="center" vertical="center"/>
    </xf>
    <xf numFmtId="0" fontId="40" fillId="6" borderId="0" xfId="3" applyFont="1" applyFill="1" applyAlignment="1">
      <alignment horizontal="center" vertical="center"/>
    </xf>
    <xf numFmtId="0" fontId="40" fillId="6" borderId="0" xfId="3" applyFont="1" applyFill="1"/>
    <xf numFmtId="0" fontId="40" fillId="6" borderId="10" xfId="3" applyFont="1" applyFill="1" applyBorder="1" applyAlignment="1">
      <alignment horizontal="center" vertical="center"/>
    </xf>
    <xf numFmtId="0" fontId="40" fillId="6" borderId="10" xfId="3" applyFont="1" applyFill="1" applyBorder="1" applyAlignment="1">
      <alignment horizontal="left" vertical="center" indent="1"/>
    </xf>
    <xf numFmtId="0" fontId="40" fillId="0" borderId="0" xfId="3" applyFont="1"/>
    <xf numFmtId="0" fontId="40" fillId="0" borderId="0" xfId="3" applyFont="1" applyAlignment="1">
      <alignment horizontal="center"/>
    </xf>
    <xf numFmtId="0" fontId="40" fillId="0" borderId="0" xfId="3" applyFont="1" applyAlignment="1">
      <alignment horizontal="left" indent="1"/>
    </xf>
    <xf numFmtId="0" fontId="40" fillId="9" borderId="10" xfId="3" applyFont="1" applyFill="1" applyBorder="1" applyAlignment="1">
      <alignment horizontal="center" vertical="center"/>
    </xf>
    <xf numFmtId="0" fontId="39" fillId="9" borderId="0" xfId="3" applyFont="1" applyFill="1"/>
    <xf numFmtId="0" fontId="39" fillId="0" borderId="0" xfId="3" applyFont="1"/>
    <xf numFmtId="0" fontId="40" fillId="9" borderId="10" xfId="3" applyFont="1" applyFill="1" applyBorder="1" applyAlignment="1">
      <alignment horizontal="left" vertical="center" indent="1"/>
    </xf>
    <xf numFmtId="0" fontId="19" fillId="0" borderId="10" xfId="2" applyFont="1" applyBorder="1"/>
    <xf numFmtId="0" fontId="3" fillId="0" borderId="10" xfId="2" applyBorder="1" applyAlignment="1">
      <alignment horizontal="center"/>
    </xf>
    <xf numFmtId="0" fontId="19" fillId="7" borderId="27" xfId="2" applyFont="1" applyFill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19" fillId="0" borderId="10" xfId="2" applyFont="1" applyBorder="1" applyAlignment="1">
      <alignment horizontal="center"/>
    </xf>
    <xf numFmtId="0" fontId="43" fillId="0" borderId="0" xfId="2" applyFont="1"/>
    <xf numFmtId="1" fontId="1" fillId="0" borderId="16" xfId="2" applyNumberFormat="1" applyFont="1" applyBorder="1" applyAlignment="1">
      <alignment horizontal="left" vertical="center" indent="1"/>
    </xf>
    <xf numFmtId="0" fontId="22" fillId="0" borderId="0" xfId="2" applyFont="1" applyAlignment="1">
      <alignment horizontal="center"/>
    </xf>
    <xf numFmtId="165" fontId="26" fillId="0" borderId="0" xfId="2" applyNumberFormat="1" applyFont="1" applyAlignment="1">
      <alignment horizontal="center" vertical="center"/>
    </xf>
    <xf numFmtId="0" fontId="0" fillId="0" borderId="0" xfId="3" applyFont="1"/>
    <xf numFmtId="0" fontId="1" fillId="0" borderId="10" xfId="2" applyFont="1" applyBorder="1" applyAlignment="1">
      <alignment horizontal="left" vertical="center" indent="1"/>
    </xf>
    <xf numFmtId="1" fontId="19" fillId="0" borderId="10" xfId="2" applyNumberFormat="1" applyFont="1" applyBorder="1" applyAlignment="1">
      <alignment horizontal="left" vertical="center" indent="1"/>
    </xf>
    <xf numFmtId="0" fontId="19" fillId="0" borderId="10" xfId="2" applyFont="1" applyBorder="1" applyAlignment="1">
      <alignment horizontal="left" vertical="center" indent="1"/>
    </xf>
    <xf numFmtId="0" fontId="19" fillId="0" borderId="10" xfId="2" applyFont="1" applyBorder="1" applyAlignment="1">
      <alignment horizontal="center" vertical="center"/>
    </xf>
    <xf numFmtId="3" fontId="19" fillId="0" borderId="10" xfId="2" applyNumberFormat="1" applyFont="1" applyBorder="1" applyAlignment="1">
      <alignment horizontal="left" vertical="center" indent="1"/>
    </xf>
    <xf numFmtId="3" fontId="19" fillId="0" borderId="10" xfId="2" applyNumberFormat="1" applyFont="1" applyBorder="1" applyAlignment="1">
      <alignment horizontal="right" vertical="center" indent="1"/>
    </xf>
    <xf numFmtId="1" fontId="1" fillId="0" borderId="10" xfId="2" applyNumberFormat="1" applyFont="1" applyBorder="1" applyAlignment="1">
      <alignment horizontal="left" vertical="center" indent="1"/>
    </xf>
    <xf numFmtId="0" fontId="40" fillId="0" borderId="10" xfId="3" applyFont="1" applyBorder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1" fontId="19" fillId="0" borderId="22" xfId="2" applyNumberFormat="1" applyFont="1" applyBorder="1" applyAlignment="1">
      <alignment horizontal="left" vertical="center" indent="1"/>
    </xf>
    <xf numFmtId="1" fontId="19" fillId="0" borderId="10" xfId="2" applyNumberFormat="1" applyFont="1" applyBorder="1" applyAlignment="1">
      <alignment horizontal="center" vertical="center"/>
    </xf>
    <xf numFmtId="166" fontId="15" fillId="0" borderId="0" xfId="2" applyNumberFormat="1" applyFont="1" applyAlignment="1">
      <alignment horizontal="left" vertical="center" wrapText="1" indent="1"/>
    </xf>
    <xf numFmtId="0" fontId="1" fillId="0" borderId="0" xfId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9" fillId="0" borderId="0" xfId="1" applyFont="1" applyAlignment="1">
      <alignment horizontal="center" vertical="center"/>
    </xf>
    <xf numFmtId="1" fontId="1" fillId="0" borderId="0" xfId="2" applyNumberFormat="1" applyFont="1" applyAlignment="1">
      <alignment vertical="center"/>
    </xf>
    <xf numFmtId="167" fontId="5" fillId="0" borderId="0" xfId="0" applyNumberFormat="1" applyFont="1" applyAlignment="1" applyProtection="1">
      <alignment horizontal="center"/>
      <protection locked="0"/>
    </xf>
    <xf numFmtId="0" fontId="28" fillId="10" borderId="10" xfId="2" applyFont="1" applyFill="1" applyBorder="1" applyAlignment="1">
      <alignment horizontal="center" vertical="center"/>
    </xf>
    <xf numFmtId="0" fontId="29" fillId="11" borderId="10" xfId="2" applyFont="1" applyFill="1" applyBorder="1" applyAlignment="1">
      <alignment horizontal="center" vertical="center"/>
    </xf>
    <xf numFmtId="0" fontId="23" fillId="10" borderId="10" xfId="2" applyFont="1" applyFill="1" applyBorder="1" applyAlignment="1">
      <alignment horizontal="center" vertical="center"/>
    </xf>
    <xf numFmtId="0" fontId="29" fillId="12" borderId="10" xfId="2" applyFont="1" applyFill="1" applyBorder="1" applyAlignment="1">
      <alignment horizontal="center" vertical="center"/>
    </xf>
    <xf numFmtId="0" fontId="23" fillId="12" borderId="10" xfId="2" applyFont="1" applyFill="1" applyBorder="1" applyAlignment="1">
      <alignment horizontal="center" vertical="center"/>
    </xf>
    <xf numFmtId="0" fontId="50" fillId="0" borderId="10" xfId="2" applyFont="1" applyBorder="1" applyAlignment="1">
      <alignment horizontal="left" vertical="center" indent="1"/>
    </xf>
    <xf numFmtId="0" fontId="23" fillId="11" borderId="10" xfId="2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6" fillId="0" borderId="10" xfId="0" applyFont="1" applyBorder="1" applyAlignment="1">
      <alignment horizontal="left" indent="1"/>
    </xf>
    <xf numFmtId="0" fontId="47" fillId="0" borderId="10" xfId="0" applyFont="1" applyBorder="1" applyAlignment="1">
      <alignment horizontal="left" indent="1"/>
    </xf>
    <xf numFmtId="0" fontId="48" fillId="0" borderId="10" xfId="0" applyFont="1" applyBorder="1" applyAlignment="1">
      <alignment horizontal="left" indent="1"/>
    </xf>
    <xf numFmtId="0" fontId="48" fillId="0" borderId="18" xfId="0" applyFont="1" applyBorder="1" applyAlignment="1">
      <alignment horizontal="left" indent="1"/>
    </xf>
    <xf numFmtId="0" fontId="49" fillId="0" borderId="10" xfId="0" applyFont="1" applyBorder="1" applyAlignment="1">
      <alignment horizontal="left" indent="1"/>
    </xf>
    <xf numFmtId="0" fontId="48" fillId="0" borderId="0" xfId="0" applyFont="1" applyAlignment="1">
      <alignment horizontal="left" indent="1"/>
    </xf>
    <xf numFmtId="0" fontId="48" fillId="0" borderId="10" xfId="0" applyFont="1" applyBorder="1" applyAlignment="1">
      <alignment horizontal="left" wrapText="1" indent="1"/>
    </xf>
    <xf numFmtId="0" fontId="47" fillId="0" borderId="0" xfId="0" applyFont="1" applyAlignment="1">
      <alignment horizontal="left" indent="1"/>
    </xf>
    <xf numFmtId="166" fontId="9" fillId="0" borderId="10" xfId="2" applyNumberFormat="1" applyFont="1" applyBorder="1" applyAlignment="1">
      <alignment horizontal="left" vertical="center" wrapText="1" inden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49" fontId="17" fillId="0" borderId="0" xfId="2" applyNumberFormat="1" applyFont="1" applyAlignment="1">
      <alignment horizontal="center" vertical="center"/>
    </xf>
    <xf numFmtId="0" fontId="18" fillId="3" borderId="27" xfId="2" applyFont="1" applyFill="1" applyBorder="1" applyAlignment="1">
      <alignment horizontal="center" vertical="center"/>
    </xf>
    <xf numFmtId="0" fontId="18" fillId="3" borderId="27" xfId="2" applyFont="1" applyFill="1" applyBorder="1" applyAlignment="1">
      <alignment horizontal="left" vertical="center"/>
    </xf>
    <xf numFmtId="0" fontId="2" fillId="3" borderId="13" xfId="2" applyFont="1" applyFill="1" applyBorder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0" fontId="2" fillId="3" borderId="14" xfId="2" applyFont="1" applyFill="1" applyBorder="1" applyAlignment="1">
      <alignment horizontal="center" vertical="center"/>
    </xf>
    <xf numFmtId="0" fontId="2" fillId="4" borderId="25" xfId="2" applyFont="1" applyFill="1" applyBorder="1" applyAlignment="1">
      <alignment horizontal="center" vertical="center"/>
    </xf>
    <xf numFmtId="0" fontId="2" fillId="4" borderId="12" xfId="2" applyFont="1" applyFill="1" applyBorder="1" applyAlignment="1">
      <alignment horizontal="center" vertical="center"/>
    </xf>
    <xf numFmtId="0" fontId="2" fillId="4" borderId="26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0" xfId="2" applyFont="1" applyFill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2" fillId="3" borderId="12" xfId="2" applyFont="1" applyFill="1" applyBorder="1" applyAlignment="1">
      <alignment horizontal="center" vertical="center"/>
    </xf>
    <xf numFmtId="0" fontId="36" fillId="8" borderId="24" xfId="2" applyFont="1" applyFill="1" applyBorder="1" applyAlignment="1">
      <alignment horizontal="center"/>
    </xf>
    <xf numFmtId="0" fontId="19" fillId="7" borderId="10" xfId="2" applyFont="1" applyFill="1" applyBorder="1" applyAlignment="1">
      <alignment horizontal="center" vertical="center" textRotation="90"/>
    </xf>
    <xf numFmtId="0" fontId="19" fillId="7" borderId="27" xfId="2" applyFont="1" applyFill="1" applyBorder="1" applyAlignment="1">
      <alignment horizontal="center" vertical="center" textRotation="90"/>
    </xf>
    <xf numFmtId="0" fontId="19" fillId="7" borderId="10" xfId="2" applyFont="1" applyFill="1" applyBorder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41" fillId="9" borderId="10" xfId="3" applyFont="1" applyFill="1" applyBorder="1" applyAlignment="1">
      <alignment horizontal="center" vertical="center"/>
    </xf>
    <xf numFmtId="0" fontId="32" fillId="3" borderId="13" xfId="2" applyFont="1" applyFill="1" applyBorder="1" applyAlignment="1">
      <alignment horizontal="center" vertical="center"/>
    </xf>
    <xf numFmtId="0" fontId="32" fillId="3" borderId="0" xfId="2" applyFont="1" applyFill="1" applyAlignment="1">
      <alignment horizontal="center" vertical="center"/>
    </xf>
    <xf numFmtId="0" fontId="24" fillId="5" borderId="27" xfId="2" applyFont="1" applyFill="1" applyBorder="1" applyAlignment="1">
      <alignment horizontal="center" vertical="center"/>
    </xf>
    <xf numFmtId="16" fontId="24" fillId="5" borderId="10" xfId="2" applyNumberFormat="1" applyFont="1" applyFill="1" applyBorder="1" applyAlignment="1">
      <alignment horizontal="center" vertical="center"/>
    </xf>
    <xf numFmtId="165" fontId="26" fillId="6" borderId="27" xfId="2" applyNumberFormat="1" applyFont="1" applyFill="1" applyBorder="1" applyAlignment="1">
      <alignment horizontal="center" vertical="center"/>
    </xf>
    <xf numFmtId="165" fontId="26" fillId="6" borderId="18" xfId="2" applyNumberFormat="1" applyFont="1" applyFill="1" applyBorder="1" applyAlignment="1">
      <alignment horizontal="center" vertical="center"/>
    </xf>
    <xf numFmtId="0" fontId="26" fillId="0" borderId="27" xfId="2" applyFont="1" applyBorder="1" applyAlignment="1">
      <alignment horizontal="left" vertical="center" wrapText="1" indent="1"/>
    </xf>
    <xf numFmtId="0" fontId="26" fillId="0" borderId="18" xfId="2" applyFont="1" applyBorder="1" applyAlignment="1">
      <alignment horizontal="left" vertical="center" wrapText="1" indent="1"/>
    </xf>
    <xf numFmtId="165" fontId="26" fillId="0" borderId="25" xfId="2" applyNumberFormat="1" applyFont="1" applyBorder="1" applyAlignment="1">
      <alignment horizontal="center" vertical="center"/>
    </xf>
    <xf numFmtId="165" fontId="26" fillId="0" borderId="13" xfId="2" applyNumberFormat="1" applyFont="1" applyBorder="1" applyAlignment="1">
      <alignment horizontal="center" vertical="center"/>
    </xf>
    <xf numFmtId="165" fontId="26" fillId="0" borderId="6" xfId="2" applyNumberFormat="1" applyFont="1" applyBorder="1" applyAlignment="1">
      <alignment horizontal="center" vertical="center"/>
    </xf>
    <xf numFmtId="20" fontId="26" fillId="0" borderId="25" xfId="2" applyNumberFormat="1" applyFont="1" applyBorder="1" applyAlignment="1">
      <alignment horizontal="center" vertical="center" wrapText="1"/>
    </xf>
    <xf numFmtId="20" fontId="26" fillId="0" borderId="13" xfId="2" applyNumberFormat="1" applyFont="1" applyBorder="1" applyAlignment="1">
      <alignment horizontal="center" vertical="center" wrapText="1"/>
    </xf>
    <xf numFmtId="20" fontId="26" fillId="0" borderId="6" xfId="2" applyNumberFormat="1" applyFont="1" applyBorder="1" applyAlignment="1">
      <alignment horizontal="center" vertical="center" wrapText="1"/>
    </xf>
    <xf numFmtId="3" fontId="26" fillId="0" borderId="25" xfId="2" applyNumberFormat="1" applyFont="1" applyBorder="1" applyAlignment="1">
      <alignment horizontal="center" vertical="center"/>
    </xf>
    <xf numFmtId="3" fontId="26" fillId="0" borderId="13" xfId="2" applyNumberFormat="1" applyFont="1" applyBorder="1" applyAlignment="1">
      <alignment horizontal="center" vertical="center"/>
    </xf>
    <xf numFmtId="3" fontId="26" fillId="0" borderId="6" xfId="2" applyNumberFormat="1" applyFont="1" applyBorder="1" applyAlignment="1">
      <alignment horizontal="center" vertical="center"/>
    </xf>
    <xf numFmtId="0" fontId="26" fillId="0" borderId="25" xfId="2" applyFont="1" applyBorder="1" applyAlignment="1">
      <alignment horizontal="left" vertical="center" wrapText="1" indent="1"/>
    </xf>
    <xf numFmtId="0" fontId="26" fillId="0" borderId="13" xfId="2" applyFont="1" applyBorder="1" applyAlignment="1">
      <alignment horizontal="left" vertical="center" wrapText="1" indent="1"/>
    </xf>
    <xf numFmtId="0" fontId="26" fillId="0" borderId="6" xfId="2" applyFont="1" applyBorder="1" applyAlignment="1">
      <alignment horizontal="left" vertical="center" wrapText="1" indent="1"/>
    </xf>
    <xf numFmtId="0" fontId="26" fillId="0" borderId="25" xfId="2" applyFont="1" applyBorder="1" applyAlignment="1">
      <alignment horizontal="center" vertical="center"/>
    </xf>
    <xf numFmtId="0" fontId="26" fillId="0" borderId="13" xfId="2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/>
    </xf>
    <xf numFmtId="0" fontId="30" fillId="0" borderId="25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 wrapText="1"/>
    </xf>
    <xf numFmtId="0" fontId="28" fillId="10" borderId="27" xfId="2" applyFont="1" applyFill="1" applyBorder="1" applyAlignment="1">
      <alignment horizontal="center" vertical="center" wrapText="1"/>
    </xf>
    <xf numFmtId="0" fontId="51" fillId="10" borderId="28" xfId="2" applyFont="1" applyFill="1" applyBorder="1" applyAlignment="1">
      <alignment horizontal="center" vertical="center" wrapText="1"/>
    </xf>
    <xf numFmtId="0" fontId="51" fillId="10" borderId="18" xfId="2" applyFont="1" applyFill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21" fillId="0" borderId="27" xfId="2" applyFont="1" applyBorder="1" applyAlignment="1">
      <alignment horizontal="center" vertical="center" wrapText="1"/>
    </xf>
    <xf numFmtId="0" fontId="23" fillId="0" borderId="2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23" fillId="0" borderId="26" xfId="2" applyFont="1" applyBorder="1" applyAlignment="1">
      <alignment horizontal="center" vertical="center" wrapText="1"/>
    </xf>
    <xf numFmtId="0" fontId="23" fillId="0" borderId="6" xfId="2" applyFont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26" fillId="0" borderId="28" xfId="2" applyFont="1" applyBorder="1" applyAlignment="1">
      <alignment horizontal="left" vertical="center" wrapText="1" indent="1"/>
    </xf>
    <xf numFmtId="168" fontId="5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3" fontId="7" fillId="0" borderId="0" xfId="1" applyNumberFormat="1" applyFont="1" applyAlignment="1" applyProtection="1">
      <alignment horizontal="center"/>
      <protection locked="0"/>
    </xf>
    <xf numFmtId="1" fontId="8" fillId="2" borderId="0" xfId="2" applyNumberFormat="1" applyFont="1" applyFill="1" applyAlignment="1">
      <alignment horizontal="center" vertical="center"/>
    </xf>
    <xf numFmtId="1" fontId="8" fillId="2" borderId="9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166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419652</xdr:colOff>
      <xdr:row>20</xdr:row>
      <xdr:rowOff>188484</xdr:rowOff>
    </xdr:from>
    <xdr:to>
      <xdr:col>14</xdr:col>
      <xdr:colOff>397715</xdr:colOff>
      <xdr:row>24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62985" y="5085040"/>
          <a:ext cx="1071674" cy="936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208643</xdr:colOff>
      <xdr:row>0</xdr:row>
      <xdr:rowOff>184727</xdr:rowOff>
    </xdr:from>
    <xdr:to>
      <xdr:col>2</xdr:col>
      <xdr:colOff>3629</xdr:colOff>
      <xdr:row>0</xdr:row>
      <xdr:rowOff>901296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8693" y="184727"/>
          <a:ext cx="887186" cy="716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692745</xdr:colOff>
      <xdr:row>0</xdr:row>
      <xdr:rowOff>191527</xdr:rowOff>
    </xdr:from>
    <xdr:to>
      <xdr:col>14</xdr:col>
      <xdr:colOff>412245</xdr:colOff>
      <xdr:row>0</xdr:row>
      <xdr:rowOff>908096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736078" y="191527"/>
          <a:ext cx="813111" cy="716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21532A2-CC18-4F29-8BC1-FB87607BE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89418B-6F48-421B-88D9-AD05238FA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86110662-F2FD-46FB-9EE2-988253DE4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63C007D-1106-4623-893E-C82D51E56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CF0177DE-7D4B-45A1-9833-579B1026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461623F8-B7DD-4A44-A8DD-DE33636F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75D97B64-A5DC-401E-BEC7-CF99202A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977B8A51-28BF-4F83-95E3-9CE693569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F95EBDAA-8A9D-437A-AE86-425CF5771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F24B19D3-6181-4FF8-81E9-40BCCE511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9A170546-58B4-4E55-989C-15B613BD0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DA24B20B-1378-45A6-80C8-B65B134FE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46CD37E5-B359-4B5C-A141-643C8CC84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ECDFB021-EE24-4F08-845D-AEA0AECC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29A7AF9B-9E9A-4B19-B8B1-D05B67F66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E5284979-FDD8-4C47-AB5C-11774A1D4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A9464737-999A-49AC-B277-702A695A4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CBD0FC9D-8796-4A3C-80AA-753B9C0F3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DE51F6A0-9FCC-4AC3-8F5B-8BB517394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612B0B03-9A1A-4DCB-96A2-8982D1FFE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35022C40-2548-4354-8EB9-DD40CED37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id="{5B3921E5-BB9B-47E0-A297-3E62C829D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id="{E99AEE5C-46D8-455A-96FB-BC5585B4F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7FEAF951-916C-42A7-B677-A45950625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97DF8B04-A322-410C-B90F-D268F828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BCDE80AE-5C50-43B7-889E-112EB7B78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B15B1B08-DAE5-4109-BB9E-5EBB30EE7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9" name="Picture 2">
          <a:extLst>
            <a:ext uri="{FF2B5EF4-FFF2-40B4-BE49-F238E27FC236}">
              <a16:creationId xmlns:a16="http://schemas.microsoft.com/office/drawing/2014/main" id="{E013BC7C-CB79-4F63-AFB8-152EF5641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id="{C45ED281-6CBF-4F92-AEC8-D786A94F6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1" name="Picture 2">
          <a:extLst>
            <a:ext uri="{FF2B5EF4-FFF2-40B4-BE49-F238E27FC236}">
              <a16:creationId xmlns:a16="http://schemas.microsoft.com/office/drawing/2014/main" id="{07F524B0-73F9-4374-9100-987BE6DF1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id="{DACC9E07-D509-4D60-B95A-2F01C6074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id="{E8673114-2B58-4B06-A7D7-5C45BC647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id="{A7A3E615-8824-4CC1-8D3E-7E91D3D5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A207FBC8-9AF9-4D05-B097-24CC80423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7B084BCC-EB69-43A8-8E5C-BBFC146DF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EE087410-BD92-42A3-8137-CA2C88361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8" name="Picture 2">
          <a:extLst>
            <a:ext uri="{FF2B5EF4-FFF2-40B4-BE49-F238E27FC236}">
              <a16:creationId xmlns:a16="http://schemas.microsoft.com/office/drawing/2014/main" id="{8D056728-8C02-4BB9-A04E-B776559E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id="{2221E65A-7541-4297-9C4E-7B9D9748D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0" name="Picture 2">
          <a:extLst>
            <a:ext uri="{FF2B5EF4-FFF2-40B4-BE49-F238E27FC236}">
              <a16:creationId xmlns:a16="http://schemas.microsoft.com/office/drawing/2014/main" id="{C9BC6C9E-765D-4365-9301-5FD0F4FBA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1" name="Picture 2">
          <a:extLst>
            <a:ext uri="{FF2B5EF4-FFF2-40B4-BE49-F238E27FC236}">
              <a16:creationId xmlns:a16="http://schemas.microsoft.com/office/drawing/2014/main" id="{143D1C27-DE01-4A54-9FC7-D8110FC3A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id="{63A56E48-DCBA-4528-BCFB-894AD16D5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id="{7390E3C7-2CAA-437D-AB3D-2EB13AE8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4" name="Picture 2">
          <a:extLst>
            <a:ext uri="{FF2B5EF4-FFF2-40B4-BE49-F238E27FC236}">
              <a16:creationId xmlns:a16="http://schemas.microsoft.com/office/drawing/2014/main" id="{DFB20E5F-195F-44D0-89BF-911EFE8B8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5" name="Picture 2">
          <a:extLst>
            <a:ext uri="{FF2B5EF4-FFF2-40B4-BE49-F238E27FC236}">
              <a16:creationId xmlns:a16="http://schemas.microsoft.com/office/drawing/2014/main" id="{562648B4-DD11-407E-8A68-0A39CA145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6" name="Picture 2">
          <a:extLst>
            <a:ext uri="{FF2B5EF4-FFF2-40B4-BE49-F238E27FC236}">
              <a16:creationId xmlns:a16="http://schemas.microsoft.com/office/drawing/2014/main" id="{6C568FDF-3853-4DBA-B8E7-B44FBFFA1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7" name="Picture 2">
          <a:extLst>
            <a:ext uri="{FF2B5EF4-FFF2-40B4-BE49-F238E27FC236}">
              <a16:creationId xmlns:a16="http://schemas.microsoft.com/office/drawing/2014/main" id="{40B158CF-A8E1-4BE5-A1FA-6A3188F40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id="{CB088CB5-FEF7-4F96-A86A-DCEC29D71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id="{AD2AEA96-1E4C-49FF-866E-74DE0D5F1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4EB4DD2A-28F1-4FB5-AD80-BB52FFBC1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1" name="Picture 2">
          <a:extLst>
            <a:ext uri="{FF2B5EF4-FFF2-40B4-BE49-F238E27FC236}">
              <a16:creationId xmlns:a16="http://schemas.microsoft.com/office/drawing/2014/main" id="{5788C5C2-36FD-4E32-859C-E1B13DB58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2" name="Picture 2">
          <a:extLst>
            <a:ext uri="{FF2B5EF4-FFF2-40B4-BE49-F238E27FC236}">
              <a16:creationId xmlns:a16="http://schemas.microsoft.com/office/drawing/2014/main" id="{F8B20229-980B-4E5F-9C62-96CACEC18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3" name="Picture 2">
          <a:extLst>
            <a:ext uri="{FF2B5EF4-FFF2-40B4-BE49-F238E27FC236}">
              <a16:creationId xmlns:a16="http://schemas.microsoft.com/office/drawing/2014/main" id="{F5BD9816-19AE-47F6-B653-0D0149EAB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4" name="Picture 2">
          <a:extLst>
            <a:ext uri="{FF2B5EF4-FFF2-40B4-BE49-F238E27FC236}">
              <a16:creationId xmlns:a16="http://schemas.microsoft.com/office/drawing/2014/main" id="{B699B3B6-4EAA-4D3A-85DD-2F7D0AE9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5" name="Picture 2">
          <a:extLst>
            <a:ext uri="{FF2B5EF4-FFF2-40B4-BE49-F238E27FC236}">
              <a16:creationId xmlns:a16="http://schemas.microsoft.com/office/drawing/2014/main" id="{992A9935-82D5-477C-B6F3-5C61DE01D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6" name="Picture 2">
          <a:extLst>
            <a:ext uri="{FF2B5EF4-FFF2-40B4-BE49-F238E27FC236}">
              <a16:creationId xmlns:a16="http://schemas.microsoft.com/office/drawing/2014/main" id="{9D6AACCD-57C9-4F6A-BF85-476825A08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7" name="Picture 2">
          <a:extLst>
            <a:ext uri="{FF2B5EF4-FFF2-40B4-BE49-F238E27FC236}">
              <a16:creationId xmlns:a16="http://schemas.microsoft.com/office/drawing/2014/main" id="{746AD8CE-11FF-4097-BF1E-3441CEE8A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8" name="Picture 2">
          <a:extLst>
            <a:ext uri="{FF2B5EF4-FFF2-40B4-BE49-F238E27FC236}">
              <a16:creationId xmlns:a16="http://schemas.microsoft.com/office/drawing/2014/main" id="{E13331EC-252F-400A-BB39-8EA585068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9" name="Picture 2">
          <a:extLst>
            <a:ext uri="{FF2B5EF4-FFF2-40B4-BE49-F238E27FC236}">
              <a16:creationId xmlns:a16="http://schemas.microsoft.com/office/drawing/2014/main" id="{33830280-9B3F-427D-938D-A1EA399A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0" name="Picture 2">
          <a:extLst>
            <a:ext uri="{FF2B5EF4-FFF2-40B4-BE49-F238E27FC236}">
              <a16:creationId xmlns:a16="http://schemas.microsoft.com/office/drawing/2014/main" id="{8968E1DA-6479-4E1B-B96E-685406FDD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1" name="Picture 2">
          <a:extLst>
            <a:ext uri="{FF2B5EF4-FFF2-40B4-BE49-F238E27FC236}">
              <a16:creationId xmlns:a16="http://schemas.microsoft.com/office/drawing/2014/main" id="{0538F00D-A051-4908-8978-9EAADADD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2" name="Picture 2">
          <a:extLst>
            <a:ext uri="{FF2B5EF4-FFF2-40B4-BE49-F238E27FC236}">
              <a16:creationId xmlns:a16="http://schemas.microsoft.com/office/drawing/2014/main" id="{093544E1-B02F-41D2-A96A-4ABDA2815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3" name="Picture 2">
          <a:extLst>
            <a:ext uri="{FF2B5EF4-FFF2-40B4-BE49-F238E27FC236}">
              <a16:creationId xmlns:a16="http://schemas.microsoft.com/office/drawing/2014/main" id="{D282C640-7624-4F28-AD38-B1240A938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4" name="Picture 2">
          <a:extLst>
            <a:ext uri="{FF2B5EF4-FFF2-40B4-BE49-F238E27FC236}">
              <a16:creationId xmlns:a16="http://schemas.microsoft.com/office/drawing/2014/main" id="{420C7BAC-AE4A-444C-A849-7C1C72E11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id="{7ABE9EBB-DF64-4509-9434-67855B99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6" name="Picture 2">
          <a:extLst>
            <a:ext uri="{FF2B5EF4-FFF2-40B4-BE49-F238E27FC236}">
              <a16:creationId xmlns:a16="http://schemas.microsoft.com/office/drawing/2014/main" id="{D5908AC1-669B-463A-97C0-7682E9701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7" name="Picture 2">
          <a:extLst>
            <a:ext uri="{FF2B5EF4-FFF2-40B4-BE49-F238E27FC236}">
              <a16:creationId xmlns:a16="http://schemas.microsoft.com/office/drawing/2014/main" id="{3CCD398E-9F54-4F04-8E1B-FB1F0567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8" name="Picture 2">
          <a:extLst>
            <a:ext uri="{FF2B5EF4-FFF2-40B4-BE49-F238E27FC236}">
              <a16:creationId xmlns:a16="http://schemas.microsoft.com/office/drawing/2014/main" id="{656A3276-5A60-4EF1-806C-046EDAA46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9" name="Picture 2">
          <a:extLst>
            <a:ext uri="{FF2B5EF4-FFF2-40B4-BE49-F238E27FC236}">
              <a16:creationId xmlns:a16="http://schemas.microsoft.com/office/drawing/2014/main" id="{E3D3BF83-34B8-4C7C-B8CB-83A8BB5B6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0" name="Picture 2">
          <a:extLst>
            <a:ext uri="{FF2B5EF4-FFF2-40B4-BE49-F238E27FC236}">
              <a16:creationId xmlns:a16="http://schemas.microsoft.com/office/drawing/2014/main" id="{53FFD769-7083-4946-A4A6-EEDFC0AB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1" name="Picture 2">
          <a:extLst>
            <a:ext uri="{FF2B5EF4-FFF2-40B4-BE49-F238E27FC236}">
              <a16:creationId xmlns:a16="http://schemas.microsoft.com/office/drawing/2014/main" id="{5FF1B754-68A5-4997-8969-ABAA88373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2" name="Picture 2">
          <a:extLst>
            <a:ext uri="{FF2B5EF4-FFF2-40B4-BE49-F238E27FC236}">
              <a16:creationId xmlns:a16="http://schemas.microsoft.com/office/drawing/2014/main" id="{944E4787-B0FE-4990-B9A9-0A619661D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3" name="Picture 2">
          <a:extLst>
            <a:ext uri="{FF2B5EF4-FFF2-40B4-BE49-F238E27FC236}">
              <a16:creationId xmlns:a16="http://schemas.microsoft.com/office/drawing/2014/main" id="{AD020E52-1404-45DC-A696-34ECC9973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4" name="Picture 2">
          <a:extLst>
            <a:ext uri="{FF2B5EF4-FFF2-40B4-BE49-F238E27FC236}">
              <a16:creationId xmlns:a16="http://schemas.microsoft.com/office/drawing/2014/main" id="{E14FE880-B3E4-4F01-8AF9-28FB0A621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5" name="Picture 2">
          <a:extLst>
            <a:ext uri="{FF2B5EF4-FFF2-40B4-BE49-F238E27FC236}">
              <a16:creationId xmlns:a16="http://schemas.microsoft.com/office/drawing/2014/main" id="{AC29ABA3-42B1-46DA-8C2F-71914A275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6" name="Picture 2">
          <a:extLst>
            <a:ext uri="{FF2B5EF4-FFF2-40B4-BE49-F238E27FC236}">
              <a16:creationId xmlns:a16="http://schemas.microsoft.com/office/drawing/2014/main" id="{41269486-AE0B-40C0-AC35-D2463C051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7" name="Picture 2">
          <a:extLst>
            <a:ext uri="{FF2B5EF4-FFF2-40B4-BE49-F238E27FC236}">
              <a16:creationId xmlns:a16="http://schemas.microsoft.com/office/drawing/2014/main" id="{9384BAE0-74AC-4A8A-91CA-C8163CAFB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8" name="Picture 2">
          <a:extLst>
            <a:ext uri="{FF2B5EF4-FFF2-40B4-BE49-F238E27FC236}">
              <a16:creationId xmlns:a16="http://schemas.microsoft.com/office/drawing/2014/main" id="{412544CA-FE98-411F-8BE4-020414218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9" name="Picture 2">
          <a:extLst>
            <a:ext uri="{FF2B5EF4-FFF2-40B4-BE49-F238E27FC236}">
              <a16:creationId xmlns:a16="http://schemas.microsoft.com/office/drawing/2014/main" id="{E9208D27-3430-4AE5-ABC0-FBAF27AB9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0" name="Picture 2">
          <a:extLst>
            <a:ext uri="{FF2B5EF4-FFF2-40B4-BE49-F238E27FC236}">
              <a16:creationId xmlns:a16="http://schemas.microsoft.com/office/drawing/2014/main" id="{F3FD4E09-7A7B-419B-B278-DDFFB5DA3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1" name="Picture 2">
          <a:extLst>
            <a:ext uri="{FF2B5EF4-FFF2-40B4-BE49-F238E27FC236}">
              <a16:creationId xmlns:a16="http://schemas.microsoft.com/office/drawing/2014/main" id="{2EAC20BE-8575-4455-B172-A596CCE12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2" name="Picture 2">
          <a:extLst>
            <a:ext uri="{FF2B5EF4-FFF2-40B4-BE49-F238E27FC236}">
              <a16:creationId xmlns:a16="http://schemas.microsoft.com/office/drawing/2014/main" id="{25F245A8-876F-462D-8A38-62530F74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3" name="Picture 2">
          <a:extLst>
            <a:ext uri="{FF2B5EF4-FFF2-40B4-BE49-F238E27FC236}">
              <a16:creationId xmlns:a16="http://schemas.microsoft.com/office/drawing/2014/main" id="{238B5BEB-D406-4AB7-89F3-6836E1544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4" name="Picture 2">
          <a:extLst>
            <a:ext uri="{FF2B5EF4-FFF2-40B4-BE49-F238E27FC236}">
              <a16:creationId xmlns:a16="http://schemas.microsoft.com/office/drawing/2014/main" id="{90E38D4F-0DD6-4F7C-97B4-D355694CF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5" name="Picture 2">
          <a:extLst>
            <a:ext uri="{FF2B5EF4-FFF2-40B4-BE49-F238E27FC236}">
              <a16:creationId xmlns:a16="http://schemas.microsoft.com/office/drawing/2014/main" id="{65E72D77-FDD3-44D6-BE14-B4E932D4A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6" name="Picture 2">
          <a:extLst>
            <a:ext uri="{FF2B5EF4-FFF2-40B4-BE49-F238E27FC236}">
              <a16:creationId xmlns:a16="http://schemas.microsoft.com/office/drawing/2014/main" id="{334C9327-55C7-4458-AE4C-2498F48F5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id="{D4382E59-C46E-45BD-9345-2BA2F385D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8" name="Picture 2">
          <a:extLst>
            <a:ext uri="{FF2B5EF4-FFF2-40B4-BE49-F238E27FC236}">
              <a16:creationId xmlns:a16="http://schemas.microsoft.com/office/drawing/2014/main" id="{72127BD2-B316-4F30-AE42-83968D6C4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9" name="Picture 2">
          <a:extLst>
            <a:ext uri="{FF2B5EF4-FFF2-40B4-BE49-F238E27FC236}">
              <a16:creationId xmlns:a16="http://schemas.microsoft.com/office/drawing/2014/main" id="{AEE64F79-A5A7-4E79-9912-9D312D2E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0" name="Picture 2">
          <a:extLst>
            <a:ext uri="{FF2B5EF4-FFF2-40B4-BE49-F238E27FC236}">
              <a16:creationId xmlns:a16="http://schemas.microsoft.com/office/drawing/2014/main" id="{E4133CAD-6288-4DE7-B6D1-5F12072EA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1" name="Picture 2">
          <a:extLst>
            <a:ext uri="{FF2B5EF4-FFF2-40B4-BE49-F238E27FC236}">
              <a16:creationId xmlns:a16="http://schemas.microsoft.com/office/drawing/2014/main" id="{D6818ABC-7763-41E6-9526-3D7CFF628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2" name="Picture 2">
          <a:extLst>
            <a:ext uri="{FF2B5EF4-FFF2-40B4-BE49-F238E27FC236}">
              <a16:creationId xmlns:a16="http://schemas.microsoft.com/office/drawing/2014/main" id="{B540AB39-93B5-468B-9A94-8BC29FE96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3" name="Picture 2">
          <a:extLst>
            <a:ext uri="{FF2B5EF4-FFF2-40B4-BE49-F238E27FC236}">
              <a16:creationId xmlns:a16="http://schemas.microsoft.com/office/drawing/2014/main" id="{4C310BEA-31C7-43B0-8FBC-4A1AFC12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4" name="Picture 2">
          <a:extLst>
            <a:ext uri="{FF2B5EF4-FFF2-40B4-BE49-F238E27FC236}">
              <a16:creationId xmlns:a16="http://schemas.microsoft.com/office/drawing/2014/main" id="{E29025FC-9B43-4426-A882-A79ED989A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5" name="Picture 2">
          <a:extLst>
            <a:ext uri="{FF2B5EF4-FFF2-40B4-BE49-F238E27FC236}">
              <a16:creationId xmlns:a16="http://schemas.microsoft.com/office/drawing/2014/main" id="{E0DFCB92-56B8-48EE-AC2D-185E0FC57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6" name="Picture 2">
          <a:extLst>
            <a:ext uri="{FF2B5EF4-FFF2-40B4-BE49-F238E27FC236}">
              <a16:creationId xmlns:a16="http://schemas.microsoft.com/office/drawing/2014/main" id="{701D6CE0-6CB1-48A9-93FD-BC7BE73F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7" name="Picture 2">
          <a:extLst>
            <a:ext uri="{FF2B5EF4-FFF2-40B4-BE49-F238E27FC236}">
              <a16:creationId xmlns:a16="http://schemas.microsoft.com/office/drawing/2014/main" id="{B86D833C-D719-4649-9D04-8067EF55C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8" name="Picture 2">
          <a:extLst>
            <a:ext uri="{FF2B5EF4-FFF2-40B4-BE49-F238E27FC236}">
              <a16:creationId xmlns:a16="http://schemas.microsoft.com/office/drawing/2014/main" id="{31E8B6F3-01DC-48AB-914F-860E6217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9" name="Picture 2">
          <a:extLst>
            <a:ext uri="{FF2B5EF4-FFF2-40B4-BE49-F238E27FC236}">
              <a16:creationId xmlns:a16="http://schemas.microsoft.com/office/drawing/2014/main" id="{B97894F2-68DD-409E-93A9-E44E3ADD6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0" name="Picture 2">
          <a:extLst>
            <a:ext uri="{FF2B5EF4-FFF2-40B4-BE49-F238E27FC236}">
              <a16:creationId xmlns:a16="http://schemas.microsoft.com/office/drawing/2014/main" id="{BFA65B68-BAF7-40A4-B03D-AD9F17CA6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1" name="Picture 2">
          <a:extLst>
            <a:ext uri="{FF2B5EF4-FFF2-40B4-BE49-F238E27FC236}">
              <a16:creationId xmlns:a16="http://schemas.microsoft.com/office/drawing/2014/main" id="{9AFD93AE-A7BE-42F9-90DD-7FAB6918B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2" name="Picture 2">
          <a:extLst>
            <a:ext uri="{FF2B5EF4-FFF2-40B4-BE49-F238E27FC236}">
              <a16:creationId xmlns:a16="http://schemas.microsoft.com/office/drawing/2014/main" id="{C8C89608-E555-4473-B62A-24C18AA0B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3" name="Picture 2">
          <a:extLst>
            <a:ext uri="{FF2B5EF4-FFF2-40B4-BE49-F238E27FC236}">
              <a16:creationId xmlns:a16="http://schemas.microsoft.com/office/drawing/2014/main" id="{EC8306D2-2C5D-4843-8E4D-7632D4F08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4" name="Picture 2">
          <a:extLst>
            <a:ext uri="{FF2B5EF4-FFF2-40B4-BE49-F238E27FC236}">
              <a16:creationId xmlns:a16="http://schemas.microsoft.com/office/drawing/2014/main" id="{23DA0BF2-180E-4187-8E7F-95CC1BF7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EEA97B11-A302-4D05-BADD-6566BCEFE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6" name="Picture 2">
          <a:extLst>
            <a:ext uri="{FF2B5EF4-FFF2-40B4-BE49-F238E27FC236}">
              <a16:creationId xmlns:a16="http://schemas.microsoft.com/office/drawing/2014/main" id="{CFA28261-54EC-403F-A4BE-F2647697A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7" name="Picture 2">
          <a:extLst>
            <a:ext uri="{FF2B5EF4-FFF2-40B4-BE49-F238E27FC236}">
              <a16:creationId xmlns:a16="http://schemas.microsoft.com/office/drawing/2014/main" id="{6D828212-25CA-4A9C-B40B-AACEDF59A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8" name="Picture 2">
          <a:extLst>
            <a:ext uri="{FF2B5EF4-FFF2-40B4-BE49-F238E27FC236}">
              <a16:creationId xmlns:a16="http://schemas.microsoft.com/office/drawing/2014/main" id="{EE22CB5A-4EED-43C3-A3A7-54172D57C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9" name="Picture 2">
          <a:extLst>
            <a:ext uri="{FF2B5EF4-FFF2-40B4-BE49-F238E27FC236}">
              <a16:creationId xmlns:a16="http://schemas.microsoft.com/office/drawing/2014/main" id="{D06C843D-1FD7-49A4-AEAE-9703F13CF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0" name="Picture 2">
          <a:extLst>
            <a:ext uri="{FF2B5EF4-FFF2-40B4-BE49-F238E27FC236}">
              <a16:creationId xmlns:a16="http://schemas.microsoft.com/office/drawing/2014/main" id="{DEB42C95-D712-4E19-9220-9F1806B72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1" name="Picture 2">
          <a:extLst>
            <a:ext uri="{FF2B5EF4-FFF2-40B4-BE49-F238E27FC236}">
              <a16:creationId xmlns:a16="http://schemas.microsoft.com/office/drawing/2014/main" id="{093B6348-6B9B-494E-9056-A9EA691C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2" name="Picture 2">
          <a:extLst>
            <a:ext uri="{FF2B5EF4-FFF2-40B4-BE49-F238E27FC236}">
              <a16:creationId xmlns:a16="http://schemas.microsoft.com/office/drawing/2014/main" id="{60C98810-4FC4-4B17-AAA0-B0AC7A839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3" name="Picture 2">
          <a:extLst>
            <a:ext uri="{FF2B5EF4-FFF2-40B4-BE49-F238E27FC236}">
              <a16:creationId xmlns:a16="http://schemas.microsoft.com/office/drawing/2014/main" id="{D530517A-6EA1-45D4-B872-E8832E138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4" name="Picture 2">
          <a:extLst>
            <a:ext uri="{FF2B5EF4-FFF2-40B4-BE49-F238E27FC236}">
              <a16:creationId xmlns:a16="http://schemas.microsoft.com/office/drawing/2014/main" id="{E5812BBB-BADF-49B7-9D3C-130481807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5" name="Picture 2">
          <a:extLst>
            <a:ext uri="{FF2B5EF4-FFF2-40B4-BE49-F238E27FC236}">
              <a16:creationId xmlns:a16="http://schemas.microsoft.com/office/drawing/2014/main" id="{DBB5B79F-3646-484C-8FD3-09BD4D80A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6" name="Picture 2">
          <a:extLst>
            <a:ext uri="{FF2B5EF4-FFF2-40B4-BE49-F238E27FC236}">
              <a16:creationId xmlns:a16="http://schemas.microsoft.com/office/drawing/2014/main" id="{A1F8DBFB-685C-4C60-8BA2-FF5CA0960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7" name="Picture 2">
          <a:extLst>
            <a:ext uri="{FF2B5EF4-FFF2-40B4-BE49-F238E27FC236}">
              <a16:creationId xmlns:a16="http://schemas.microsoft.com/office/drawing/2014/main" id="{EE245227-EA5A-4B3D-80C7-02D8BBF3C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8" name="Picture 2">
          <a:extLst>
            <a:ext uri="{FF2B5EF4-FFF2-40B4-BE49-F238E27FC236}">
              <a16:creationId xmlns:a16="http://schemas.microsoft.com/office/drawing/2014/main" id="{5C09D2DB-088A-4E4E-99FF-BC77A7DDA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9" name="Picture 2">
          <a:extLst>
            <a:ext uri="{FF2B5EF4-FFF2-40B4-BE49-F238E27FC236}">
              <a16:creationId xmlns:a16="http://schemas.microsoft.com/office/drawing/2014/main" id="{486597D0-31D6-42CB-84AA-3C5E9A85B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0" name="Picture 2">
          <a:extLst>
            <a:ext uri="{FF2B5EF4-FFF2-40B4-BE49-F238E27FC236}">
              <a16:creationId xmlns:a16="http://schemas.microsoft.com/office/drawing/2014/main" id="{AF30EB2C-1EFD-48B4-A047-E9D927F9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1" name="Picture 2">
          <a:extLst>
            <a:ext uri="{FF2B5EF4-FFF2-40B4-BE49-F238E27FC236}">
              <a16:creationId xmlns:a16="http://schemas.microsoft.com/office/drawing/2014/main" id="{C0CBD6C1-755A-4F13-9CB0-64D913455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2" name="Picture 2">
          <a:extLst>
            <a:ext uri="{FF2B5EF4-FFF2-40B4-BE49-F238E27FC236}">
              <a16:creationId xmlns:a16="http://schemas.microsoft.com/office/drawing/2014/main" id="{C574D8D3-9C4E-4337-ABC8-77E61378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3" name="Picture 2">
          <a:extLst>
            <a:ext uri="{FF2B5EF4-FFF2-40B4-BE49-F238E27FC236}">
              <a16:creationId xmlns:a16="http://schemas.microsoft.com/office/drawing/2014/main" id="{EAAD53C3-E19D-490D-A82A-7737F7874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4" name="Picture 2">
          <a:extLst>
            <a:ext uri="{FF2B5EF4-FFF2-40B4-BE49-F238E27FC236}">
              <a16:creationId xmlns:a16="http://schemas.microsoft.com/office/drawing/2014/main" id="{C55DEC37-8200-46C9-B66F-5018F870D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5" name="Picture 2">
          <a:extLst>
            <a:ext uri="{FF2B5EF4-FFF2-40B4-BE49-F238E27FC236}">
              <a16:creationId xmlns:a16="http://schemas.microsoft.com/office/drawing/2014/main" id="{84683592-6464-4D5E-9062-E79ADEE1A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6" name="Picture 2">
          <a:extLst>
            <a:ext uri="{FF2B5EF4-FFF2-40B4-BE49-F238E27FC236}">
              <a16:creationId xmlns:a16="http://schemas.microsoft.com/office/drawing/2014/main" id="{0F16CC4D-D8F7-4C3B-9933-49C85E88E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7" name="Picture 2">
          <a:extLst>
            <a:ext uri="{FF2B5EF4-FFF2-40B4-BE49-F238E27FC236}">
              <a16:creationId xmlns:a16="http://schemas.microsoft.com/office/drawing/2014/main" id="{CBC187A5-C4A1-45F4-8335-987F75212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8" name="Picture 2">
          <a:extLst>
            <a:ext uri="{FF2B5EF4-FFF2-40B4-BE49-F238E27FC236}">
              <a16:creationId xmlns:a16="http://schemas.microsoft.com/office/drawing/2014/main" id="{66F2FE0B-B0FF-4789-8AE8-894454A2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9" name="Picture 2">
          <a:extLst>
            <a:ext uri="{FF2B5EF4-FFF2-40B4-BE49-F238E27FC236}">
              <a16:creationId xmlns:a16="http://schemas.microsoft.com/office/drawing/2014/main" id="{10D774BC-EC46-4627-818E-BB6F3632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0" name="Picture 2">
          <a:extLst>
            <a:ext uri="{FF2B5EF4-FFF2-40B4-BE49-F238E27FC236}">
              <a16:creationId xmlns:a16="http://schemas.microsoft.com/office/drawing/2014/main" id="{90B76489-4B09-469A-B35D-F9B898ECE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1" name="Picture 2">
          <a:extLst>
            <a:ext uri="{FF2B5EF4-FFF2-40B4-BE49-F238E27FC236}">
              <a16:creationId xmlns:a16="http://schemas.microsoft.com/office/drawing/2014/main" id="{5ADE0736-E93D-4E0D-9C28-BED99441E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2" name="Picture 2">
          <a:extLst>
            <a:ext uri="{FF2B5EF4-FFF2-40B4-BE49-F238E27FC236}">
              <a16:creationId xmlns:a16="http://schemas.microsoft.com/office/drawing/2014/main" id="{1D98E621-9BD6-4E85-8168-3F552BD5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3" name="Picture 2">
          <a:extLst>
            <a:ext uri="{FF2B5EF4-FFF2-40B4-BE49-F238E27FC236}">
              <a16:creationId xmlns:a16="http://schemas.microsoft.com/office/drawing/2014/main" id="{9116FF25-32D9-4337-B6CD-E2FF96CAD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4" name="Picture 2">
          <a:extLst>
            <a:ext uri="{FF2B5EF4-FFF2-40B4-BE49-F238E27FC236}">
              <a16:creationId xmlns:a16="http://schemas.microsoft.com/office/drawing/2014/main" id="{840042F0-7E21-4B2F-A096-B44504D20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5" name="Picture 2">
          <a:extLst>
            <a:ext uri="{FF2B5EF4-FFF2-40B4-BE49-F238E27FC236}">
              <a16:creationId xmlns:a16="http://schemas.microsoft.com/office/drawing/2014/main" id="{24278AB4-8A44-4F65-805D-36FBC5545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6" name="Picture 2">
          <a:extLst>
            <a:ext uri="{FF2B5EF4-FFF2-40B4-BE49-F238E27FC236}">
              <a16:creationId xmlns:a16="http://schemas.microsoft.com/office/drawing/2014/main" id="{7029C020-A62A-4896-A0E3-25FDD3854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7" name="Picture 2">
          <a:extLst>
            <a:ext uri="{FF2B5EF4-FFF2-40B4-BE49-F238E27FC236}">
              <a16:creationId xmlns:a16="http://schemas.microsoft.com/office/drawing/2014/main" id="{9CE7DDA7-DCAB-44E3-A258-DE4C9CC8D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8" name="Picture 2">
          <a:extLst>
            <a:ext uri="{FF2B5EF4-FFF2-40B4-BE49-F238E27FC236}">
              <a16:creationId xmlns:a16="http://schemas.microsoft.com/office/drawing/2014/main" id="{63B7B4C7-9C5B-4E4D-A15A-024761B23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9" name="Picture 2">
          <a:extLst>
            <a:ext uri="{FF2B5EF4-FFF2-40B4-BE49-F238E27FC236}">
              <a16:creationId xmlns:a16="http://schemas.microsoft.com/office/drawing/2014/main" id="{F6799BEC-DA53-4831-8819-DB7FE1422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0" name="Picture 2">
          <a:extLst>
            <a:ext uri="{FF2B5EF4-FFF2-40B4-BE49-F238E27FC236}">
              <a16:creationId xmlns:a16="http://schemas.microsoft.com/office/drawing/2014/main" id="{18A2FD5C-16F9-4E61-AA83-3540DACB2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1" name="Picture 2">
          <a:extLst>
            <a:ext uri="{FF2B5EF4-FFF2-40B4-BE49-F238E27FC236}">
              <a16:creationId xmlns:a16="http://schemas.microsoft.com/office/drawing/2014/main" id="{F2835A76-6F29-4484-80F8-53EBF3975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2" name="Picture 2">
          <a:extLst>
            <a:ext uri="{FF2B5EF4-FFF2-40B4-BE49-F238E27FC236}">
              <a16:creationId xmlns:a16="http://schemas.microsoft.com/office/drawing/2014/main" id="{E06A8ADA-F055-4B34-A005-42ABC1A2E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3" name="Picture 2">
          <a:extLst>
            <a:ext uri="{FF2B5EF4-FFF2-40B4-BE49-F238E27FC236}">
              <a16:creationId xmlns:a16="http://schemas.microsoft.com/office/drawing/2014/main" id="{A7D50CC2-4329-4F41-84D4-4EC7FFA8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4" name="Picture 2">
          <a:extLst>
            <a:ext uri="{FF2B5EF4-FFF2-40B4-BE49-F238E27FC236}">
              <a16:creationId xmlns:a16="http://schemas.microsoft.com/office/drawing/2014/main" id="{377B0C65-6BBE-4E35-83F3-4E091626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5" name="Picture 2">
          <a:extLst>
            <a:ext uri="{FF2B5EF4-FFF2-40B4-BE49-F238E27FC236}">
              <a16:creationId xmlns:a16="http://schemas.microsoft.com/office/drawing/2014/main" id="{A77BB1EF-3289-4C69-AE9D-09D453ED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6" name="Picture 2">
          <a:extLst>
            <a:ext uri="{FF2B5EF4-FFF2-40B4-BE49-F238E27FC236}">
              <a16:creationId xmlns:a16="http://schemas.microsoft.com/office/drawing/2014/main" id="{0BC5CCAF-3941-4C09-95F2-4C3653303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7" name="Picture 2">
          <a:extLst>
            <a:ext uri="{FF2B5EF4-FFF2-40B4-BE49-F238E27FC236}">
              <a16:creationId xmlns:a16="http://schemas.microsoft.com/office/drawing/2014/main" id="{6A5AD86D-8B31-414B-9D32-E1AFB198A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8" name="Picture 2">
          <a:extLst>
            <a:ext uri="{FF2B5EF4-FFF2-40B4-BE49-F238E27FC236}">
              <a16:creationId xmlns:a16="http://schemas.microsoft.com/office/drawing/2014/main" id="{0381D2A4-79F1-4CF5-85DE-0E69344D1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9" name="Picture 2">
          <a:extLst>
            <a:ext uri="{FF2B5EF4-FFF2-40B4-BE49-F238E27FC236}">
              <a16:creationId xmlns:a16="http://schemas.microsoft.com/office/drawing/2014/main" id="{AED1CD0E-000E-4439-A268-D49424760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0" name="Picture 2">
          <a:extLst>
            <a:ext uri="{FF2B5EF4-FFF2-40B4-BE49-F238E27FC236}">
              <a16:creationId xmlns:a16="http://schemas.microsoft.com/office/drawing/2014/main" id="{191A0284-8A7E-4DF0-95AA-0C6FFEEDB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1" name="Picture 2">
          <a:extLst>
            <a:ext uri="{FF2B5EF4-FFF2-40B4-BE49-F238E27FC236}">
              <a16:creationId xmlns:a16="http://schemas.microsoft.com/office/drawing/2014/main" id="{3609EA77-0872-4B2E-88F6-D12C474CC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2" name="Picture 2">
          <a:extLst>
            <a:ext uri="{FF2B5EF4-FFF2-40B4-BE49-F238E27FC236}">
              <a16:creationId xmlns:a16="http://schemas.microsoft.com/office/drawing/2014/main" id="{2C9F90A6-2A9D-4015-8F1D-A162BD35B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3" name="Picture 2">
          <a:extLst>
            <a:ext uri="{FF2B5EF4-FFF2-40B4-BE49-F238E27FC236}">
              <a16:creationId xmlns:a16="http://schemas.microsoft.com/office/drawing/2014/main" id="{B85D5093-F62D-4437-8C28-8D08529B4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4" name="Picture 2">
          <a:extLst>
            <a:ext uri="{FF2B5EF4-FFF2-40B4-BE49-F238E27FC236}">
              <a16:creationId xmlns:a16="http://schemas.microsoft.com/office/drawing/2014/main" id="{D494D235-87F6-4E7D-828B-67F3F7ED1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5" name="Picture 2">
          <a:extLst>
            <a:ext uri="{FF2B5EF4-FFF2-40B4-BE49-F238E27FC236}">
              <a16:creationId xmlns:a16="http://schemas.microsoft.com/office/drawing/2014/main" id="{ED37C51A-8691-4205-89A6-9CE5FAD8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6" name="Picture 2">
          <a:extLst>
            <a:ext uri="{FF2B5EF4-FFF2-40B4-BE49-F238E27FC236}">
              <a16:creationId xmlns:a16="http://schemas.microsoft.com/office/drawing/2014/main" id="{8492A0C0-42F9-45CE-A44D-4EFD1CDFE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BCD20E9D-B662-4F0F-92E6-948C49890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8" name="Picture 2">
          <a:extLst>
            <a:ext uri="{FF2B5EF4-FFF2-40B4-BE49-F238E27FC236}">
              <a16:creationId xmlns:a16="http://schemas.microsoft.com/office/drawing/2014/main" id="{4228036D-70D7-42A9-B86D-6A89F286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B2459901-7BB8-4F8E-822F-E1818172F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1148443</xdr:colOff>
      <xdr:row>1</xdr:row>
      <xdr:rowOff>390987</xdr:rowOff>
    </xdr:to>
    <xdr:pic>
      <xdr:nvPicPr>
        <xdr:cNvPr id="160" name="Picture 2">
          <a:extLst>
            <a:ext uri="{FF2B5EF4-FFF2-40B4-BE49-F238E27FC236}">
              <a16:creationId xmlns:a16="http://schemas.microsoft.com/office/drawing/2014/main" id="{6ACE8F44-4F01-4079-98A8-DBEFAE2F9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773793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456376</xdr:colOff>
      <xdr:row>0</xdr:row>
      <xdr:rowOff>0</xdr:rowOff>
    </xdr:from>
    <xdr:to>
      <xdr:col>11</xdr:col>
      <xdr:colOff>321871</xdr:colOff>
      <xdr:row>1</xdr:row>
      <xdr:rowOff>294005</xdr:rowOff>
    </xdr:to>
    <xdr:pic>
      <xdr:nvPicPr>
        <xdr:cNvPr id="161" name="Picture 2">
          <a:extLst>
            <a:ext uri="{FF2B5EF4-FFF2-40B4-BE49-F238E27FC236}">
              <a16:creationId xmlns:a16="http://schemas.microsoft.com/office/drawing/2014/main" id="{1A7ED56C-2DEB-48A9-AB13-CA7A7E4CC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26105" y="0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9D4BF6B-01CC-4D68-B3D4-356EFF836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2BDD8D-6332-48DF-8263-168C4E473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C705123-FD52-422A-8D80-9EE81B3D6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A402CEA-19F1-422E-A478-D21E65FD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C6753687-1FC7-4892-BEA1-0C53D2CAE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2B1EC21C-9BD1-4805-9B67-3FBFC3FD1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1A310B2A-40F7-49B1-8B47-7F4E0FAB7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258B694C-5CE3-445F-B627-9DF928D91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F7974472-243D-4A4D-8560-AA2A92D10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17AE45F6-EE8D-4CEF-B3D1-78F93B7BE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1DB25DEA-AC19-4A80-A840-059F42950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B1CFA599-0F93-43E6-9C0C-17806813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D01F3078-C00C-4D12-BEEE-8C89CEE9F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A3D11820-2EED-4155-9824-8A7434CB4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699323C8-FE7A-4D4F-97FA-E681780C2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DC6F5564-7650-491E-B862-496C41550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C490D31C-8905-4D32-85CA-301B75502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4B0DD110-CA59-4328-B5D3-79614B4BA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E7826C9-7E4F-4794-89DA-E9512294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434927E4-CCFB-4FFD-BCE3-57DDB58B7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9D3B7279-9C12-4FA4-8512-1DE3E45D8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id="{4852D6FC-CF2E-4994-BA24-42511AC0F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id="{B0674F4E-9429-4668-9DAA-AB032CBED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CE396742-0B97-47D1-A5EE-C8BFB317D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9E36E240-DF29-43B9-8867-6470D1B3A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A75DDC4B-C483-4114-A22F-DB026A20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2ED57689-7F6F-4499-90F3-988484747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9" name="Picture 2">
          <a:extLst>
            <a:ext uri="{FF2B5EF4-FFF2-40B4-BE49-F238E27FC236}">
              <a16:creationId xmlns:a16="http://schemas.microsoft.com/office/drawing/2014/main" id="{6B7EF696-9F59-4969-BDAA-BB271051B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id="{D2C34DEB-079A-4799-987A-03CA05FE9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1" name="Picture 2">
          <a:extLst>
            <a:ext uri="{FF2B5EF4-FFF2-40B4-BE49-F238E27FC236}">
              <a16:creationId xmlns:a16="http://schemas.microsoft.com/office/drawing/2014/main" id="{B48029DA-3C6A-4925-9F95-D878126D2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id="{4A002390-781E-4545-95C6-D22F3C37D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id="{8613A279-30B8-4231-9855-553F6264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id="{4C78E3D9-3AA4-4FED-8EDE-8474DE3B1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6F628A41-CE73-4BBA-A484-1970C0933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A8E019C0-A9B0-4656-8166-7BB279BB1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90172C34-7C80-44AA-9B33-547F48ADF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8" name="Picture 2">
          <a:extLst>
            <a:ext uri="{FF2B5EF4-FFF2-40B4-BE49-F238E27FC236}">
              <a16:creationId xmlns:a16="http://schemas.microsoft.com/office/drawing/2014/main" id="{3977F1C2-8035-4C6E-A75D-4136AEAE5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id="{A5989F8A-AB5D-4B7D-9954-A3F2EB606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0" name="Picture 2">
          <a:extLst>
            <a:ext uri="{FF2B5EF4-FFF2-40B4-BE49-F238E27FC236}">
              <a16:creationId xmlns:a16="http://schemas.microsoft.com/office/drawing/2014/main" id="{3043CCA1-247C-4DA0-BC06-322ECD71C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1" name="Picture 2">
          <a:extLst>
            <a:ext uri="{FF2B5EF4-FFF2-40B4-BE49-F238E27FC236}">
              <a16:creationId xmlns:a16="http://schemas.microsoft.com/office/drawing/2014/main" id="{1A681609-F2AC-4120-A2D9-707106C6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id="{93A96150-AD11-421B-807D-856F9EA70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id="{1FD79F89-C591-4B19-9B49-D623FDDBD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4" name="Picture 2">
          <a:extLst>
            <a:ext uri="{FF2B5EF4-FFF2-40B4-BE49-F238E27FC236}">
              <a16:creationId xmlns:a16="http://schemas.microsoft.com/office/drawing/2014/main" id="{3A4133C8-9424-45DF-A06B-0533D2A4E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5" name="Picture 2">
          <a:extLst>
            <a:ext uri="{FF2B5EF4-FFF2-40B4-BE49-F238E27FC236}">
              <a16:creationId xmlns:a16="http://schemas.microsoft.com/office/drawing/2014/main" id="{51F3AE53-2A13-4F80-964B-899B44410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6" name="Picture 2">
          <a:extLst>
            <a:ext uri="{FF2B5EF4-FFF2-40B4-BE49-F238E27FC236}">
              <a16:creationId xmlns:a16="http://schemas.microsoft.com/office/drawing/2014/main" id="{DB07BF62-5568-48AE-8B06-099AB9DB9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7" name="Picture 2">
          <a:extLst>
            <a:ext uri="{FF2B5EF4-FFF2-40B4-BE49-F238E27FC236}">
              <a16:creationId xmlns:a16="http://schemas.microsoft.com/office/drawing/2014/main" id="{8AF242EC-8B9A-4BF2-95FC-0A2E69762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id="{1AE3084D-3736-490E-A044-73ED3137D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id="{96D54980-6777-4001-9800-49F3CD47A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D9190ABE-727C-43E2-B245-49BF8BAB5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1" name="Picture 2">
          <a:extLst>
            <a:ext uri="{FF2B5EF4-FFF2-40B4-BE49-F238E27FC236}">
              <a16:creationId xmlns:a16="http://schemas.microsoft.com/office/drawing/2014/main" id="{A9D9824A-E17B-4DDF-8531-320DEE1BF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2" name="Picture 2">
          <a:extLst>
            <a:ext uri="{FF2B5EF4-FFF2-40B4-BE49-F238E27FC236}">
              <a16:creationId xmlns:a16="http://schemas.microsoft.com/office/drawing/2014/main" id="{2DB9535F-ED20-4DC9-93D2-84C4730FC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3" name="Picture 2">
          <a:extLst>
            <a:ext uri="{FF2B5EF4-FFF2-40B4-BE49-F238E27FC236}">
              <a16:creationId xmlns:a16="http://schemas.microsoft.com/office/drawing/2014/main" id="{4A75ACBC-82FA-4FA4-B96A-C9D9DC121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4" name="Picture 2">
          <a:extLst>
            <a:ext uri="{FF2B5EF4-FFF2-40B4-BE49-F238E27FC236}">
              <a16:creationId xmlns:a16="http://schemas.microsoft.com/office/drawing/2014/main" id="{E251F908-8299-446B-98D6-3178B3FD7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5" name="Picture 2">
          <a:extLst>
            <a:ext uri="{FF2B5EF4-FFF2-40B4-BE49-F238E27FC236}">
              <a16:creationId xmlns:a16="http://schemas.microsoft.com/office/drawing/2014/main" id="{EF76CACF-E9E7-416E-A168-6A2EF3139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6" name="Picture 2">
          <a:extLst>
            <a:ext uri="{FF2B5EF4-FFF2-40B4-BE49-F238E27FC236}">
              <a16:creationId xmlns:a16="http://schemas.microsoft.com/office/drawing/2014/main" id="{7FFC05B8-97A8-4E97-8027-AF5A26351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7" name="Picture 2">
          <a:extLst>
            <a:ext uri="{FF2B5EF4-FFF2-40B4-BE49-F238E27FC236}">
              <a16:creationId xmlns:a16="http://schemas.microsoft.com/office/drawing/2014/main" id="{C79C6641-0520-49CF-8D6D-000D04D6B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8" name="Picture 2">
          <a:extLst>
            <a:ext uri="{FF2B5EF4-FFF2-40B4-BE49-F238E27FC236}">
              <a16:creationId xmlns:a16="http://schemas.microsoft.com/office/drawing/2014/main" id="{6A5325F1-6044-460C-9310-E8D887156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9" name="Picture 2">
          <a:extLst>
            <a:ext uri="{FF2B5EF4-FFF2-40B4-BE49-F238E27FC236}">
              <a16:creationId xmlns:a16="http://schemas.microsoft.com/office/drawing/2014/main" id="{5FCF1F39-5BE0-41AB-A46F-7CBF6D43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0" name="Picture 2">
          <a:extLst>
            <a:ext uri="{FF2B5EF4-FFF2-40B4-BE49-F238E27FC236}">
              <a16:creationId xmlns:a16="http://schemas.microsoft.com/office/drawing/2014/main" id="{AB79A073-8DEF-4117-94BF-ECB5D368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1" name="Picture 2">
          <a:extLst>
            <a:ext uri="{FF2B5EF4-FFF2-40B4-BE49-F238E27FC236}">
              <a16:creationId xmlns:a16="http://schemas.microsoft.com/office/drawing/2014/main" id="{225F5B8F-0F69-4D1D-AF51-559C38C56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2" name="Picture 2">
          <a:extLst>
            <a:ext uri="{FF2B5EF4-FFF2-40B4-BE49-F238E27FC236}">
              <a16:creationId xmlns:a16="http://schemas.microsoft.com/office/drawing/2014/main" id="{D06D28AD-DD8F-46B2-90AF-851C398D8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3" name="Picture 2">
          <a:extLst>
            <a:ext uri="{FF2B5EF4-FFF2-40B4-BE49-F238E27FC236}">
              <a16:creationId xmlns:a16="http://schemas.microsoft.com/office/drawing/2014/main" id="{70907C33-530C-4605-B55F-90634837E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4" name="Picture 2">
          <a:extLst>
            <a:ext uri="{FF2B5EF4-FFF2-40B4-BE49-F238E27FC236}">
              <a16:creationId xmlns:a16="http://schemas.microsoft.com/office/drawing/2014/main" id="{10269526-4AE7-4FDF-B512-84BB58924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id="{49E822F4-2AFE-4E44-A613-56D75B3CB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6" name="Picture 2">
          <a:extLst>
            <a:ext uri="{FF2B5EF4-FFF2-40B4-BE49-F238E27FC236}">
              <a16:creationId xmlns:a16="http://schemas.microsoft.com/office/drawing/2014/main" id="{7A660AFF-3F7C-41AE-BB8A-71157C73A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7" name="Picture 2">
          <a:extLst>
            <a:ext uri="{FF2B5EF4-FFF2-40B4-BE49-F238E27FC236}">
              <a16:creationId xmlns:a16="http://schemas.microsoft.com/office/drawing/2014/main" id="{C946E360-8DA2-4361-93E0-06198246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8" name="Picture 2">
          <a:extLst>
            <a:ext uri="{FF2B5EF4-FFF2-40B4-BE49-F238E27FC236}">
              <a16:creationId xmlns:a16="http://schemas.microsoft.com/office/drawing/2014/main" id="{3D3F9F27-9391-4FE2-A288-2C726DB36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9" name="Picture 2">
          <a:extLst>
            <a:ext uri="{FF2B5EF4-FFF2-40B4-BE49-F238E27FC236}">
              <a16:creationId xmlns:a16="http://schemas.microsoft.com/office/drawing/2014/main" id="{F9C01456-0245-4F85-B6CB-7E8965C7B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0" name="Picture 2">
          <a:extLst>
            <a:ext uri="{FF2B5EF4-FFF2-40B4-BE49-F238E27FC236}">
              <a16:creationId xmlns:a16="http://schemas.microsoft.com/office/drawing/2014/main" id="{815C4AD2-75B1-4670-84B6-C02AB96E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1" name="Picture 2">
          <a:extLst>
            <a:ext uri="{FF2B5EF4-FFF2-40B4-BE49-F238E27FC236}">
              <a16:creationId xmlns:a16="http://schemas.microsoft.com/office/drawing/2014/main" id="{6380D77C-CB5E-4859-BF57-142F580C4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2" name="Picture 2">
          <a:extLst>
            <a:ext uri="{FF2B5EF4-FFF2-40B4-BE49-F238E27FC236}">
              <a16:creationId xmlns:a16="http://schemas.microsoft.com/office/drawing/2014/main" id="{52A066F4-F61B-45AC-8BA2-6C7F0FC3A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3" name="Picture 2">
          <a:extLst>
            <a:ext uri="{FF2B5EF4-FFF2-40B4-BE49-F238E27FC236}">
              <a16:creationId xmlns:a16="http://schemas.microsoft.com/office/drawing/2014/main" id="{5F566780-2FDE-474D-AC32-158A47426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4" name="Picture 2">
          <a:extLst>
            <a:ext uri="{FF2B5EF4-FFF2-40B4-BE49-F238E27FC236}">
              <a16:creationId xmlns:a16="http://schemas.microsoft.com/office/drawing/2014/main" id="{B615986F-50A4-4C2E-A3D8-E2DBB1C3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5" name="Picture 2">
          <a:extLst>
            <a:ext uri="{FF2B5EF4-FFF2-40B4-BE49-F238E27FC236}">
              <a16:creationId xmlns:a16="http://schemas.microsoft.com/office/drawing/2014/main" id="{689974FD-78FB-40A8-914C-06ABA32D6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6" name="Picture 2">
          <a:extLst>
            <a:ext uri="{FF2B5EF4-FFF2-40B4-BE49-F238E27FC236}">
              <a16:creationId xmlns:a16="http://schemas.microsoft.com/office/drawing/2014/main" id="{062105CA-7CD0-418C-8131-9C435BB35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7" name="Picture 2">
          <a:extLst>
            <a:ext uri="{FF2B5EF4-FFF2-40B4-BE49-F238E27FC236}">
              <a16:creationId xmlns:a16="http://schemas.microsoft.com/office/drawing/2014/main" id="{35036942-7D29-47D5-9CCB-FD6A85F11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8" name="Picture 2">
          <a:extLst>
            <a:ext uri="{FF2B5EF4-FFF2-40B4-BE49-F238E27FC236}">
              <a16:creationId xmlns:a16="http://schemas.microsoft.com/office/drawing/2014/main" id="{C1EB4152-FCB1-4E26-8DF0-4EE3326C6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9" name="Picture 2">
          <a:extLst>
            <a:ext uri="{FF2B5EF4-FFF2-40B4-BE49-F238E27FC236}">
              <a16:creationId xmlns:a16="http://schemas.microsoft.com/office/drawing/2014/main" id="{E04D92AA-C444-43A0-AF33-4301BE7A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0" name="Picture 2">
          <a:extLst>
            <a:ext uri="{FF2B5EF4-FFF2-40B4-BE49-F238E27FC236}">
              <a16:creationId xmlns:a16="http://schemas.microsoft.com/office/drawing/2014/main" id="{D5DE29D6-AF0B-4D39-B39E-CCB31B171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1" name="Picture 2">
          <a:extLst>
            <a:ext uri="{FF2B5EF4-FFF2-40B4-BE49-F238E27FC236}">
              <a16:creationId xmlns:a16="http://schemas.microsoft.com/office/drawing/2014/main" id="{50F0DD28-8AD6-4AD1-8B77-663C04E6F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2" name="Picture 2">
          <a:extLst>
            <a:ext uri="{FF2B5EF4-FFF2-40B4-BE49-F238E27FC236}">
              <a16:creationId xmlns:a16="http://schemas.microsoft.com/office/drawing/2014/main" id="{103FD143-6F45-419A-9188-753CB082E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3" name="Picture 2">
          <a:extLst>
            <a:ext uri="{FF2B5EF4-FFF2-40B4-BE49-F238E27FC236}">
              <a16:creationId xmlns:a16="http://schemas.microsoft.com/office/drawing/2014/main" id="{884ECF51-6A8E-425E-BE66-8412D4CE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4" name="Picture 2">
          <a:extLst>
            <a:ext uri="{FF2B5EF4-FFF2-40B4-BE49-F238E27FC236}">
              <a16:creationId xmlns:a16="http://schemas.microsoft.com/office/drawing/2014/main" id="{E30CDEB5-0311-40E4-86F0-738483237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5" name="Picture 2">
          <a:extLst>
            <a:ext uri="{FF2B5EF4-FFF2-40B4-BE49-F238E27FC236}">
              <a16:creationId xmlns:a16="http://schemas.microsoft.com/office/drawing/2014/main" id="{6577C78C-485C-48D4-BBF4-281C384E5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6" name="Picture 2">
          <a:extLst>
            <a:ext uri="{FF2B5EF4-FFF2-40B4-BE49-F238E27FC236}">
              <a16:creationId xmlns:a16="http://schemas.microsoft.com/office/drawing/2014/main" id="{093371EA-0515-410F-8EA9-6B2CFD9C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id="{FFF96DB2-FA38-492A-80A8-FCAF9E4A0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8" name="Picture 2">
          <a:extLst>
            <a:ext uri="{FF2B5EF4-FFF2-40B4-BE49-F238E27FC236}">
              <a16:creationId xmlns:a16="http://schemas.microsoft.com/office/drawing/2014/main" id="{1249B603-849D-4814-BAEA-157F57DDA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9" name="Picture 2">
          <a:extLst>
            <a:ext uri="{FF2B5EF4-FFF2-40B4-BE49-F238E27FC236}">
              <a16:creationId xmlns:a16="http://schemas.microsoft.com/office/drawing/2014/main" id="{9F1D868A-BE8B-4DA1-87F7-F1DA2C32A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0" name="Picture 2">
          <a:extLst>
            <a:ext uri="{FF2B5EF4-FFF2-40B4-BE49-F238E27FC236}">
              <a16:creationId xmlns:a16="http://schemas.microsoft.com/office/drawing/2014/main" id="{4637CA99-A146-4878-8300-CDFBACB4F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1" name="Picture 2">
          <a:extLst>
            <a:ext uri="{FF2B5EF4-FFF2-40B4-BE49-F238E27FC236}">
              <a16:creationId xmlns:a16="http://schemas.microsoft.com/office/drawing/2014/main" id="{D9EBE389-AB8D-41BD-9801-C25C97F2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2" name="Picture 2">
          <a:extLst>
            <a:ext uri="{FF2B5EF4-FFF2-40B4-BE49-F238E27FC236}">
              <a16:creationId xmlns:a16="http://schemas.microsoft.com/office/drawing/2014/main" id="{50C9DDEB-1121-470F-BFAC-32916866C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3" name="Picture 2">
          <a:extLst>
            <a:ext uri="{FF2B5EF4-FFF2-40B4-BE49-F238E27FC236}">
              <a16:creationId xmlns:a16="http://schemas.microsoft.com/office/drawing/2014/main" id="{361E259F-2148-40B5-9DA2-DEEF7D833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4" name="Picture 2">
          <a:extLst>
            <a:ext uri="{FF2B5EF4-FFF2-40B4-BE49-F238E27FC236}">
              <a16:creationId xmlns:a16="http://schemas.microsoft.com/office/drawing/2014/main" id="{509D356A-72FF-47BB-ABF5-4A31D4A42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5" name="Picture 2">
          <a:extLst>
            <a:ext uri="{FF2B5EF4-FFF2-40B4-BE49-F238E27FC236}">
              <a16:creationId xmlns:a16="http://schemas.microsoft.com/office/drawing/2014/main" id="{2C7012CB-6B37-46E6-93C8-16792631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6" name="Picture 2">
          <a:extLst>
            <a:ext uri="{FF2B5EF4-FFF2-40B4-BE49-F238E27FC236}">
              <a16:creationId xmlns:a16="http://schemas.microsoft.com/office/drawing/2014/main" id="{CE44B85D-9977-4933-A039-A66701974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7" name="Picture 2">
          <a:extLst>
            <a:ext uri="{FF2B5EF4-FFF2-40B4-BE49-F238E27FC236}">
              <a16:creationId xmlns:a16="http://schemas.microsoft.com/office/drawing/2014/main" id="{A66B4F29-184C-4201-B6DF-C89DAAE95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8" name="Picture 2">
          <a:extLst>
            <a:ext uri="{FF2B5EF4-FFF2-40B4-BE49-F238E27FC236}">
              <a16:creationId xmlns:a16="http://schemas.microsoft.com/office/drawing/2014/main" id="{B8DAC50F-A595-4BA0-9A81-6966BFEF5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9" name="Picture 2">
          <a:extLst>
            <a:ext uri="{FF2B5EF4-FFF2-40B4-BE49-F238E27FC236}">
              <a16:creationId xmlns:a16="http://schemas.microsoft.com/office/drawing/2014/main" id="{FA5D5038-970E-4413-9A94-9EDC4797E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0" name="Picture 2">
          <a:extLst>
            <a:ext uri="{FF2B5EF4-FFF2-40B4-BE49-F238E27FC236}">
              <a16:creationId xmlns:a16="http://schemas.microsoft.com/office/drawing/2014/main" id="{E69E1AF8-AA60-4492-8F01-C521EB5F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1" name="Picture 2">
          <a:extLst>
            <a:ext uri="{FF2B5EF4-FFF2-40B4-BE49-F238E27FC236}">
              <a16:creationId xmlns:a16="http://schemas.microsoft.com/office/drawing/2014/main" id="{CE518C91-03EF-4772-8530-E057E93EE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2" name="Picture 2">
          <a:extLst>
            <a:ext uri="{FF2B5EF4-FFF2-40B4-BE49-F238E27FC236}">
              <a16:creationId xmlns:a16="http://schemas.microsoft.com/office/drawing/2014/main" id="{5D674613-CEB9-49AE-B3CC-82DD6520B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3" name="Picture 2">
          <a:extLst>
            <a:ext uri="{FF2B5EF4-FFF2-40B4-BE49-F238E27FC236}">
              <a16:creationId xmlns:a16="http://schemas.microsoft.com/office/drawing/2014/main" id="{CE0CA334-BAE8-40EB-A82A-4C28FE03B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4" name="Picture 2">
          <a:extLst>
            <a:ext uri="{FF2B5EF4-FFF2-40B4-BE49-F238E27FC236}">
              <a16:creationId xmlns:a16="http://schemas.microsoft.com/office/drawing/2014/main" id="{818A11D3-FEC0-4821-A3FD-0F9264C19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69CD55CF-F05E-4F24-B4FC-7C7D1716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6" name="Picture 2">
          <a:extLst>
            <a:ext uri="{FF2B5EF4-FFF2-40B4-BE49-F238E27FC236}">
              <a16:creationId xmlns:a16="http://schemas.microsoft.com/office/drawing/2014/main" id="{367644A7-E215-4658-BFAD-967BE93A4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7" name="Picture 2">
          <a:extLst>
            <a:ext uri="{FF2B5EF4-FFF2-40B4-BE49-F238E27FC236}">
              <a16:creationId xmlns:a16="http://schemas.microsoft.com/office/drawing/2014/main" id="{6D3EF932-0670-4E52-8536-AAE19A52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8" name="Picture 2">
          <a:extLst>
            <a:ext uri="{FF2B5EF4-FFF2-40B4-BE49-F238E27FC236}">
              <a16:creationId xmlns:a16="http://schemas.microsoft.com/office/drawing/2014/main" id="{4F57BC05-6F74-4492-B755-C55B20106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9" name="Picture 2">
          <a:extLst>
            <a:ext uri="{FF2B5EF4-FFF2-40B4-BE49-F238E27FC236}">
              <a16:creationId xmlns:a16="http://schemas.microsoft.com/office/drawing/2014/main" id="{30FB6A45-E7AB-4D09-BC2A-4C9ED5809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0" name="Picture 2">
          <a:extLst>
            <a:ext uri="{FF2B5EF4-FFF2-40B4-BE49-F238E27FC236}">
              <a16:creationId xmlns:a16="http://schemas.microsoft.com/office/drawing/2014/main" id="{C540B2EC-52C3-4A6E-9884-8946B520C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1" name="Picture 2">
          <a:extLst>
            <a:ext uri="{FF2B5EF4-FFF2-40B4-BE49-F238E27FC236}">
              <a16:creationId xmlns:a16="http://schemas.microsoft.com/office/drawing/2014/main" id="{86E4C990-61D5-4195-910B-1C1F710A4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2" name="Picture 2">
          <a:extLst>
            <a:ext uri="{FF2B5EF4-FFF2-40B4-BE49-F238E27FC236}">
              <a16:creationId xmlns:a16="http://schemas.microsoft.com/office/drawing/2014/main" id="{4F87A228-B74F-4795-B43F-DA8E6ED4E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3" name="Picture 2">
          <a:extLst>
            <a:ext uri="{FF2B5EF4-FFF2-40B4-BE49-F238E27FC236}">
              <a16:creationId xmlns:a16="http://schemas.microsoft.com/office/drawing/2014/main" id="{DBB9FDA4-6F65-45F1-ADDA-90C2E49FE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4" name="Picture 2">
          <a:extLst>
            <a:ext uri="{FF2B5EF4-FFF2-40B4-BE49-F238E27FC236}">
              <a16:creationId xmlns:a16="http://schemas.microsoft.com/office/drawing/2014/main" id="{E129DA26-3C81-4F43-9476-C53649F38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5" name="Picture 2">
          <a:extLst>
            <a:ext uri="{FF2B5EF4-FFF2-40B4-BE49-F238E27FC236}">
              <a16:creationId xmlns:a16="http://schemas.microsoft.com/office/drawing/2014/main" id="{A485B623-D66F-4305-A8CE-D476F3316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6" name="Picture 2">
          <a:extLst>
            <a:ext uri="{FF2B5EF4-FFF2-40B4-BE49-F238E27FC236}">
              <a16:creationId xmlns:a16="http://schemas.microsoft.com/office/drawing/2014/main" id="{F3FA9250-B804-48BD-9046-B2CC411C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7" name="Picture 2">
          <a:extLst>
            <a:ext uri="{FF2B5EF4-FFF2-40B4-BE49-F238E27FC236}">
              <a16:creationId xmlns:a16="http://schemas.microsoft.com/office/drawing/2014/main" id="{33D94FDD-904C-429C-98BC-52C01DA51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8" name="Picture 2">
          <a:extLst>
            <a:ext uri="{FF2B5EF4-FFF2-40B4-BE49-F238E27FC236}">
              <a16:creationId xmlns:a16="http://schemas.microsoft.com/office/drawing/2014/main" id="{D16F76D8-F1A8-4291-80DB-6E84BFF9E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9" name="Picture 2">
          <a:extLst>
            <a:ext uri="{FF2B5EF4-FFF2-40B4-BE49-F238E27FC236}">
              <a16:creationId xmlns:a16="http://schemas.microsoft.com/office/drawing/2014/main" id="{2267246D-600C-4530-A1C7-FD9868509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0" name="Picture 2">
          <a:extLst>
            <a:ext uri="{FF2B5EF4-FFF2-40B4-BE49-F238E27FC236}">
              <a16:creationId xmlns:a16="http://schemas.microsoft.com/office/drawing/2014/main" id="{03C91398-335B-45A7-AD65-8CBDECAAB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1" name="Picture 2">
          <a:extLst>
            <a:ext uri="{FF2B5EF4-FFF2-40B4-BE49-F238E27FC236}">
              <a16:creationId xmlns:a16="http://schemas.microsoft.com/office/drawing/2014/main" id="{83D4B785-914D-4230-A094-BC2340D5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2" name="Picture 2">
          <a:extLst>
            <a:ext uri="{FF2B5EF4-FFF2-40B4-BE49-F238E27FC236}">
              <a16:creationId xmlns:a16="http://schemas.microsoft.com/office/drawing/2014/main" id="{EF91C90B-8A7C-4A62-98AE-3371BB81E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3" name="Picture 2">
          <a:extLst>
            <a:ext uri="{FF2B5EF4-FFF2-40B4-BE49-F238E27FC236}">
              <a16:creationId xmlns:a16="http://schemas.microsoft.com/office/drawing/2014/main" id="{9709CFC7-7A5B-4084-8F2C-78CF7CBFB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4" name="Picture 2">
          <a:extLst>
            <a:ext uri="{FF2B5EF4-FFF2-40B4-BE49-F238E27FC236}">
              <a16:creationId xmlns:a16="http://schemas.microsoft.com/office/drawing/2014/main" id="{248E88B4-9597-410C-ABC2-9750F473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5" name="Picture 2">
          <a:extLst>
            <a:ext uri="{FF2B5EF4-FFF2-40B4-BE49-F238E27FC236}">
              <a16:creationId xmlns:a16="http://schemas.microsoft.com/office/drawing/2014/main" id="{9D74A7FE-AE4D-40B9-831B-4688B3B66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6" name="Picture 2">
          <a:extLst>
            <a:ext uri="{FF2B5EF4-FFF2-40B4-BE49-F238E27FC236}">
              <a16:creationId xmlns:a16="http://schemas.microsoft.com/office/drawing/2014/main" id="{C3FC1AA9-46DA-4E64-AB3C-72C2F13BE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7" name="Picture 2">
          <a:extLst>
            <a:ext uri="{FF2B5EF4-FFF2-40B4-BE49-F238E27FC236}">
              <a16:creationId xmlns:a16="http://schemas.microsoft.com/office/drawing/2014/main" id="{58B252E3-6CAD-4F2C-946A-04AC69462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8" name="Picture 2">
          <a:extLst>
            <a:ext uri="{FF2B5EF4-FFF2-40B4-BE49-F238E27FC236}">
              <a16:creationId xmlns:a16="http://schemas.microsoft.com/office/drawing/2014/main" id="{F12E0EBD-E1F9-4F8D-8258-E7A34C431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9" name="Picture 2">
          <a:extLst>
            <a:ext uri="{FF2B5EF4-FFF2-40B4-BE49-F238E27FC236}">
              <a16:creationId xmlns:a16="http://schemas.microsoft.com/office/drawing/2014/main" id="{C43D6A19-799D-421E-9769-FB9C37792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0" name="Picture 2">
          <a:extLst>
            <a:ext uri="{FF2B5EF4-FFF2-40B4-BE49-F238E27FC236}">
              <a16:creationId xmlns:a16="http://schemas.microsoft.com/office/drawing/2014/main" id="{9CADF0D3-4206-4EC6-8E36-039F84861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1" name="Picture 2">
          <a:extLst>
            <a:ext uri="{FF2B5EF4-FFF2-40B4-BE49-F238E27FC236}">
              <a16:creationId xmlns:a16="http://schemas.microsoft.com/office/drawing/2014/main" id="{E0B16FB5-F8CE-4C9A-9BB6-DE3215E1A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2" name="Picture 2">
          <a:extLst>
            <a:ext uri="{FF2B5EF4-FFF2-40B4-BE49-F238E27FC236}">
              <a16:creationId xmlns:a16="http://schemas.microsoft.com/office/drawing/2014/main" id="{36D0D618-E0AB-4C2F-A4D4-FE20DB849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3" name="Picture 2">
          <a:extLst>
            <a:ext uri="{FF2B5EF4-FFF2-40B4-BE49-F238E27FC236}">
              <a16:creationId xmlns:a16="http://schemas.microsoft.com/office/drawing/2014/main" id="{39981294-CAF5-48D4-80B1-C782F9CC5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4" name="Picture 2">
          <a:extLst>
            <a:ext uri="{FF2B5EF4-FFF2-40B4-BE49-F238E27FC236}">
              <a16:creationId xmlns:a16="http://schemas.microsoft.com/office/drawing/2014/main" id="{A7BB959C-AC9C-4301-9286-467B7C0B1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5" name="Picture 2">
          <a:extLst>
            <a:ext uri="{FF2B5EF4-FFF2-40B4-BE49-F238E27FC236}">
              <a16:creationId xmlns:a16="http://schemas.microsoft.com/office/drawing/2014/main" id="{07404877-83FA-4259-BCCF-DC0D9448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6" name="Picture 2">
          <a:extLst>
            <a:ext uri="{FF2B5EF4-FFF2-40B4-BE49-F238E27FC236}">
              <a16:creationId xmlns:a16="http://schemas.microsoft.com/office/drawing/2014/main" id="{662CB542-0523-45A3-8D9C-E14DDE7E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7" name="Picture 2">
          <a:extLst>
            <a:ext uri="{FF2B5EF4-FFF2-40B4-BE49-F238E27FC236}">
              <a16:creationId xmlns:a16="http://schemas.microsoft.com/office/drawing/2014/main" id="{67CB107B-2FC9-404F-9A3B-4D2099867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8" name="Picture 2">
          <a:extLst>
            <a:ext uri="{FF2B5EF4-FFF2-40B4-BE49-F238E27FC236}">
              <a16:creationId xmlns:a16="http://schemas.microsoft.com/office/drawing/2014/main" id="{CF657274-B0C0-4765-B8B0-F0D4261CF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9" name="Picture 2">
          <a:extLst>
            <a:ext uri="{FF2B5EF4-FFF2-40B4-BE49-F238E27FC236}">
              <a16:creationId xmlns:a16="http://schemas.microsoft.com/office/drawing/2014/main" id="{DA52A7D7-6DCB-4FBE-A9D1-E4386EAE5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0" name="Picture 2">
          <a:extLst>
            <a:ext uri="{FF2B5EF4-FFF2-40B4-BE49-F238E27FC236}">
              <a16:creationId xmlns:a16="http://schemas.microsoft.com/office/drawing/2014/main" id="{DF183292-A682-4795-8D2C-DE14846A3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1" name="Picture 2">
          <a:extLst>
            <a:ext uri="{FF2B5EF4-FFF2-40B4-BE49-F238E27FC236}">
              <a16:creationId xmlns:a16="http://schemas.microsoft.com/office/drawing/2014/main" id="{F01A52AF-3160-470C-97AA-100110722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2" name="Picture 2">
          <a:extLst>
            <a:ext uri="{FF2B5EF4-FFF2-40B4-BE49-F238E27FC236}">
              <a16:creationId xmlns:a16="http://schemas.microsoft.com/office/drawing/2014/main" id="{11C69226-55EB-4AA0-A78A-D4CA78A20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3" name="Picture 2">
          <a:extLst>
            <a:ext uri="{FF2B5EF4-FFF2-40B4-BE49-F238E27FC236}">
              <a16:creationId xmlns:a16="http://schemas.microsoft.com/office/drawing/2014/main" id="{745B863C-0FAB-410D-8E09-8F3B10A0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4" name="Picture 2">
          <a:extLst>
            <a:ext uri="{FF2B5EF4-FFF2-40B4-BE49-F238E27FC236}">
              <a16:creationId xmlns:a16="http://schemas.microsoft.com/office/drawing/2014/main" id="{E7F8F3BB-A11F-4DB0-924F-C7748DA39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5" name="Picture 2">
          <a:extLst>
            <a:ext uri="{FF2B5EF4-FFF2-40B4-BE49-F238E27FC236}">
              <a16:creationId xmlns:a16="http://schemas.microsoft.com/office/drawing/2014/main" id="{0BE499AE-D713-4D7E-BF9C-554BA5787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6" name="Picture 2">
          <a:extLst>
            <a:ext uri="{FF2B5EF4-FFF2-40B4-BE49-F238E27FC236}">
              <a16:creationId xmlns:a16="http://schemas.microsoft.com/office/drawing/2014/main" id="{777C678F-A0CC-41C4-AE20-1DE37D5A3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7" name="Picture 2">
          <a:extLst>
            <a:ext uri="{FF2B5EF4-FFF2-40B4-BE49-F238E27FC236}">
              <a16:creationId xmlns:a16="http://schemas.microsoft.com/office/drawing/2014/main" id="{DEF3FCE9-769C-4BC0-88FD-A3C453CA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8" name="Picture 2">
          <a:extLst>
            <a:ext uri="{FF2B5EF4-FFF2-40B4-BE49-F238E27FC236}">
              <a16:creationId xmlns:a16="http://schemas.microsoft.com/office/drawing/2014/main" id="{7B9F998E-EE08-4957-ACE6-D0771FBE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9" name="Picture 2">
          <a:extLst>
            <a:ext uri="{FF2B5EF4-FFF2-40B4-BE49-F238E27FC236}">
              <a16:creationId xmlns:a16="http://schemas.microsoft.com/office/drawing/2014/main" id="{E7AD50EB-D59A-4CE0-B09D-249C61266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0" name="Picture 2">
          <a:extLst>
            <a:ext uri="{FF2B5EF4-FFF2-40B4-BE49-F238E27FC236}">
              <a16:creationId xmlns:a16="http://schemas.microsoft.com/office/drawing/2014/main" id="{48FCA779-7711-42CC-80A1-63C6BF09C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1" name="Picture 2">
          <a:extLst>
            <a:ext uri="{FF2B5EF4-FFF2-40B4-BE49-F238E27FC236}">
              <a16:creationId xmlns:a16="http://schemas.microsoft.com/office/drawing/2014/main" id="{838B3729-0D2D-4940-B899-45D639211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2" name="Picture 2">
          <a:extLst>
            <a:ext uri="{FF2B5EF4-FFF2-40B4-BE49-F238E27FC236}">
              <a16:creationId xmlns:a16="http://schemas.microsoft.com/office/drawing/2014/main" id="{96900876-E7EB-4323-AADB-BD2E0E963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3" name="Picture 2">
          <a:extLst>
            <a:ext uri="{FF2B5EF4-FFF2-40B4-BE49-F238E27FC236}">
              <a16:creationId xmlns:a16="http://schemas.microsoft.com/office/drawing/2014/main" id="{6F1ED044-4ADF-42CA-ACA3-ECE1E0AFF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4" name="Picture 2">
          <a:extLst>
            <a:ext uri="{FF2B5EF4-FFF2-40B4-BE49-F238E27FC236}">
              <a16:creationId xmlns:a16="http://schemas.microsoft.com/office/drawing/2014/main" id="{71581E02-ABE3-4518-96B2-4FDEDC3E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5" name="Picture 2">
          <a:extLst>
            <a:ext uri="{FF2B5EF4-FFF2-40B4-BE49-F238E27FC236}">
              <a16:creationId xmlns:a16="http://schemas.microsoft.com/office/drawing/2014/main" id="{8A0B6607-72E7-4569-89D1-391D8C938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6" name="Picture 2">
          <a:extLst>
            <a:ext uri="{FF2B5EF4-FFF2-40B4-BE49-F238E27FC236}">
              <a16:creationId xmlns:a16="http://schemas.microsoft.com/office/drawing/2014/main" id="{B86D618F-CF50-4DF1-831D-4ECC318E7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D75977DF-8A76-44EC-A535-E908F696E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8" name="Picture 2">
          <a:extLst>
            <a:ext uri="{FF2B5EF4-FFF2-40B4-BE49-F238E27FC236}">
              <a16:creationId xmlns:a16="http://schemas.microsoft.com/office/drawing/2014/main" id="{8B3428FF-36BC-414F-9322-8A4A75BC9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6A387E76-DAF4-4C2A-B72D-16DA17C8C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1148443</xdr:colOff>
      <xdr:row>1</xdr:row>
      <xdr:rowOff>390987</xdr:rowOff>
    </xdr:to>
    <xdr:pic>
      <xdr:nvPicPr>
        <xdr:cNvPr id="160" name="Picture 2">
          <a:extLst>
            <a:ext uri="{FF2B5EF4-FFF2-40B4-BE49-F238E27FC236}">
              <a16:creationId xmlns:a16="http://schemas.microsoft.com/office/drawing/2014/main" id="{E1A60338-0FD8-4824-A62A-5397BDD7A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773793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456376</xdr:colOff>
      <xdr:row>0</xdr:row>
      <xdr:rowOff>0</xdr:rowOff>
    </xdr:from>
    <xdr:to>
      <xdr:col>11</xdr:col>
      <xdr:colOff>321871</xdr:colOff>
      <xdr:row>1</xdr:row>
      <xdr:rowOff>294005</xdr:rowOff>
    </xdr:to>
    <xdr:pic>
      <xdr:nvPicPr>
        <xdr:cNvPr id="161" name="Picture 2">
          <a:extLst>
            <a:ext uri="{FF2B5EF4-FFF2-40B4-BE49-F238E27FC236}">
              <a16:creationId xmlns:a16="http://schemas.microsoft.com/office/drawing/2014/main" id="{EDAE7092-12DF-498F-AC9D-6A63447D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26105" y="0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B664D07-9B58-497A-B15E-B5018F7CD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4FFDEA-9E08-489C-B9AF-33F24CB5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FEA2F25-A759-407A-8625-3AD639328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6034D2F-F895-4DAB-9B0B-A1971CC8A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D98153D6-D971-45C8-800F-50A945AE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53FA7E51-ABDC-4BFB-A0AD-ACCBE5175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82028A-3EFC-4A37-8858-CBBF20D03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1D44F0-14F1-420F-8966-D237C69AD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D257F7ED-D5E2-4086-9BF2-FE4E42864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7A010103-F00F-4BFF-86AF-2874634BE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EF220F22-8EF2-4086-97BA-B987F51B9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ED0B5D00-EFA3-4635-B6B2-CFF6D6462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7A0CC2C2-E417-4448-AD12-B68D6C051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287E2F48-1027-4BFF-AF3F-B4974E05C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2B21FC38-6B9B-416E-BAAA-B8A0C406A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03A40B7C-F80D-42C3-BD74-CF21F344F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82EB591B-94D6-44FF-8409-4A62D161A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C7651AD3-7FBE-4982-9E00-BAEE23E9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7DA5448A-DEA9-42B7-B668-24BD8DF3C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282D102B-4904-407B-912F-AB7EA179D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15997385-7D62-456A-B6BD-095D2041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id="{FE3868D1-7149-4EB2-A817-87C6DD4AC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id="{9C7A07B7-1474-4ABA-934E-419254649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5E800F3E-7A29-4553-A76A-CD581817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006051A6-6640-4556-9BA1-B012A3370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8D32DA0B-C4CC-4AE6-BF38-6F5782DE8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52E1B6D9-A8B9-4EFB-A9DA-39751A8BF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9" name="Picture 2">
          <a:extLst>
            <a:ext uri="{FF2B5EF4-FFF2-40B4-BE49-F238E27FC236}">
              <a16:creationId xmlns:a16="http://schemas.microsoft.com/office/drawing/2014/main" id="{B55FFE74-A8AD-4753-AD3E-4DDA0F484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id="{7E68719E-ED8D-42A0-B430-C9464CF45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1" name="Picture 2">
          <a:extLst>
            <a:ext uri="{FF2B5EF4-FFF2-40B4-BE49-F238E27FC236}">
              <a16:creationId xmlns:a16="http://schemas.microsoft.com/office/drawing/2014/main" id="{82F83EDD-AFA1-4019-989C-3FE7492B3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id="{46A61B56-59FF-4695-9FF3-41131DFB1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id="{0C63B871-FA11-4D2D-BED0-EC213A41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id="{83F36A77-3C70-4921-B2E7-98CCEF4FD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7C8AC2EA-C113-4025-92B9-38FCCAD71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2413322D-A264-4F96-9E2E-4F00FDAFD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020AF6D7-8177-46DC-857F-FC9D0F9A1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8" name="Picture 2">
          <a:extLst>
            <a:ext uri="{FF2B5EF4-FFF2-40B4-BE49-F238E27FC236}">
              <a16:creationId xmlns:a16="http://schemas.microsoft.com/office/drawing/2014/main" id="{FC9AE3A9-3380-445B-A20A-44E25FD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id="{DE88BF09-539B-4A44-B687-FC02EC942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0" name="Picture 2">
          <a:extLst>
            <a:ext uri="{FF2B5EF4-FFF2-40B4-BE49-F238E27FC236}">
              <a16:creationId xmlns:a16="http://schemas.microsoft.com/office/drawing/2014/main" id="{F11572FB-250E-417E-97E8-170865B9F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1" name="Picture 2">
          <a:extLst>
            <a:ext uri="{FF2B5EF4-FFF2-40B4-BE49-F238E27FC236}">
              <a16:creationId xmlns:a16="http://schemas.microsoft.com/office/drawing/2014/main" id="{1A3670EB-7FAD-47B3-B3E2-A2B4462C0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id="{2F0B957E-E099-4231-93D4-1875714A0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id="{E341EB26-E45D-4D5C-A222-DD584B689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4" name="Picture 2">
          <a:extLst>
            <a:ext uri="{FF2B5EF4-FFF2-40B4-BE49-F238E27FC236}">
              <a16:creationId xmlns:a16="http://schemas.microsoft.com/office/drawing/2014/main" id="{E2FA4064-C7D2-4860-B779-6D934AC78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5" name="Picture 2">
          <a:extLst>
            <a:ext uri="{FF2B5EF4-FFF2-40B4-BE49-F238E27FC236}">
              <a16:creationId xmlns:a16="http://schemas.microsoft.com/office/drawing/2014/main" id="{E0E85C6E-62E9-4103-B907-89CFD6863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6" name="Picture 2">
          <a:extLst>
            <a:ext uri="{FF2B5EF4-FFF2-40B4-BE49-F238E27FC236}">
              <a16:creationId xmlns:a16="http://schemas.microsoft.com/office/drawing/2014/main" id="{A836125A-8D71-4C49-8594-8F252384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7" name="Picture 2">
          <a:extLst>
            <a:ext uri="{FF2B5EF4-FFF2-40B4-BE49-F238E27FC236}">
              <a16:creationId xmlns:a16="http://schemas.microsoft.com/office/drawing/2014/main" id="{023BBE29-F595-46DA-A49C-B795E749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id="{F224379B-A09F-4EDE-8439-5F27B5B2B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id="{4D997210-6B63-420F-8323-CAC0DD6AE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EB6D3E6E-342F-4634-B6AA-DEAD9A824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1" name="Picture 2">
          <a:extLst>
            <a:ext uri="{FF2B5EF4-FFF2-40B4-BE49-F238E27FC236}">
              <a16:creationId xmlns:a16="http://schemas.microsoft.com/office/drawing/2014/main" id="{4A0A46A7-F0E7-4B39-B752-1430FBCE7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2" name="Picture 2">
          <a:extLst>
            <a:ext uri="{FF2B5EF4-FFF2-40B4-BE49-F238E27FC236}">
              <a16:creationId xmlns:a16="http://schemas.microsoft.com/office/drawing/2014/main" id="{51DA8664-5BD2-4551-B6F1-CCA4CA1C6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3" name="Picture 2">
          <a:extLst>
            <a:ext uri="{FF2B5EF4-FFF2-40B4-BE49-F238E27FC236}">
              <a16:creationId xmlns:a16="http://schemas.microsoft.com/office/drawing/2014/main" id="{5C56023C-C875-4F16-A4A9-33F63B318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4" name="Picture 2">
          <a:extLst>
            <a:ext uri="{FF2B5EF4-FFF2-40B4-BE49-F238E27FC236}">
              <a16:creationId xmlns:a16="http://schemas.microsoft.com/office/drawing/2014/main" id="{D1946C24-78E1-4280-8895-6005736ED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5" name="Picture 2">
          <a:extLst>
            <a:ext uri="{FF2B5EF4-FFF2-40B4-BE49-F238E27FC236}">
              <a16:creationId xmlns:a16="http://schemas.microsoft.com/office/drawing/2014/main" id="{7758278A-AC63-4424-95FF-4016BA28D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6" name="Picture 2">
          <a:extLst>
            <a:ext uri="{FF2B5EF4-FFF2-40B4-BE49-F238E27FC236}">
              <a16:creationId xmlns:a16="http://schemas.microsoft.com/office/drawing/2014/main" id="{3C2A0461-8949-46A1-A26F-DE225E659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7" name="Picture 2">
          <a:extLst>
            <a:ext uri="{FF2B5EF4-FFF2-40B4-BE49-F238E27FC236}">
              <a16:creationId xmlns:a16="http://schemas.microsoft.com/office/drawing/2014/main" id="{B97A96AA-C8E6-48C0-9C33-9BA1BEA54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8" name="Picture 2">
          <a:extLst>
            <a:ext uri="{FF2B5EF4-FFF2-40B4-BE49-F238E27FC236}">
              <a16:creationId xmlns:a16="http://schemas.microsoft.com/office/drawing/2014/main" id="{BF8F2A82-B286-49E2-8A50-440883AD0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9" name="Picture 2">
          <a:extLst>
            <a:ext uri="{FF2B5EF4-FFF2-40B4-BE49-F238E27FC236}">
              <a16:creationId xmlns:a16="http://schemas.microsoft.com/office/drawing/2014/main" id="{0207BA54-EF27-4602-BE06-CE1088377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0" name="Picture 2">
          <a:extLst>
            <a:ext uri="{FF2B5EF4-FFF2-40B4-BE49-F238E27FC236}">
              <a16:creationId xmlns:a16="http://schemas.microsoft.com/office/drawing/2014/main" id="{D0B9A142-022F-40CA-9267-B96D3327A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1" name="Picture 2">
          <a:extLst>
            <a:ext uri="{FF2B5EF4-FFF2-40B4-BE49-F238E27FC236}">
              <a16:creationId xmlns:a16="http://schemas.microsoft.com/office/drawing/2014/main" id="{766209D2-4C63-47B0-A610-851C82921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2" name="Picture 2">
          <a:extLst>
            <a:ext uri="{FF2B5EF4-FFF2-40B4-BE49-F238E27FC236}">
              <a16:creationId xmlns:a16="http://schemas.microsoft.com/office/drawing/2014/main" id="{BFE836A3-934C-4636-AD50-2BB8061D2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3" name="Picture 2">
          <a:extLst>
            <a:ext uri="{FF2B5EF4-FFF2-40B4-BE49-F238E27FC236}">
              <a16:creationId xmlns:a16="http://schemas.microsoft.com/office/drawing/2014/main" id="{81BEB9C9-2DF2-499F-87AA-2EA8AAEE6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4" name="Picture 2">
          <a:extLst>
            <a:ext uri="{FF2B5EF4-FFF2-40B4-BE49-F238E27FC236}">
              <a16:creationId xmlns:a16="http://schemas.microsoft.com/office/drawing/2014/main" id="{760C6318-75DF-46BF-BECA-56A1710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id="{35352946-067D-4DB4-AE5B-B5E2A58C1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6" name="Picture 2">
          <a:extLst>
            <a:ext uri="{FF2B5EF4-FFF2-40B4-BE49-F238E27FC236}">
              <a16:creationId xmlns:a16="http://schemas.microsoft.com/office/drawing/2014/main" id="{EDE223C5-05CF-406F-B160-B1EF664C3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7" name="Picture 2">
          <a:extLst>
            <a:ext uri="{FF2B5EF4-FFF2-40B4-BE49-F238E27FC236}">
              <a16:creationId xmlns:a16="http://schemas.microsoft.com/office/drawing/2014/main" id="{B5718678-1138-4037-AC30-6FD3CEB74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8" name="Picture 2">
          <a:extLst>
            <a:ext uri="{FF2B5EF4-FFF2-40B4-BE49-F238E27FC236}">
              <a16:creationId xmlns:a16="http://schemas.microsoft.com/office/drawing/2014/main" id="{8116DFA8-DACD-4322-B1BA-1066490CD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9" name="Picture 2">
          <a:extLst>
            <a:ext uri="{FF2B5EF4-FFF2-40B4-BE49-F238E27FC236}">
              <a16:creationId xmlns:a16="http://schemas.microsoft.com/office/drawing/2014/main" id="{A0AA2953-3AC7-4109-B978-DA55E67A4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0" name="Picture 2">
          <a:extLst>
            <a:ext uri="{FF2B5EF4-FFF2-40B4-BE49-F238E27FC236}">
              <a16:creationId xmlns:a16="http://schemas.microsoft.com/office/drawing/2014/main" id="{A6DECD9D-BD00-48D7-AFE2-C1A7616B1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1" name="Picture 2">
          <a:extLst>
            <a:ext uri="{FF2B5EF4-FFF2-40B4-BE49-F238E27FC236}">
              <a16:creationId xmlns:a16="http://schemas.microsoft.com/office/drawing/2014/main" id="{AF23B899-420E-402B-A3B9-ABF606896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2" name="Picture 2">
          <a:extLst>
            <a:ext uri="{FF2B5EF4-FFF2-40B4-BE49-F238E27FC236}">
              <a16:creationId xmlns:a16="http://schemas.microsoft.com/office/drawing/2014/main" id="{E002FA4A-5E5A-45C4-A79D-77F7F068E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3" name="Picture 2">
          <a:extLst>
            <a:ext uri="{FF2B5EF4-FFF2-40B4-BE49-F238E27FC236}">
              <a16:creationId xmlns:a16="http://schemas.microsoft.com/office/drawing/2014/main" id="{F35F88B9-3E17-4072-8773-6DBA20FC4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4" name="Picture 2">
          <a:extLst>
            <a:ext uri="{FF2B5EF4-FFF2-40B4-BE49-F238E27FC236}">
              <a16:creationId xmlns:a16="http://schemas.microsoft.com/office/drawing/2014/main" id="{AF3C28C1-3FFE-4258-A86B-0D880A8D7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5" name="Picture 2">
          <a:extLst>
            <a:ext uri="{FF2B5EF4-FFF2-40B4-BE49-F238E27FC236}">
              <a16:creationId xmlns:a16="http://schemas.microsoft.com/office/drawing/2014/main" id="{6E93FE69-0D5D-471F-A9D6-E74D011C1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6" name="Picture 2">
          <a:extLst>
            <a:ext uri="{FF2B5EF4-FFF2-40B4-BE49-F238E27FC236}">
              <a16:creationId xmlns:a16="http://schemas.microsoft.com/office/drawing/2014/main" id="{BF3EF1DF-1A09-4E65-9255-E6EC63916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7" name="Picture 2">
          <a:extLst>
            <a:ext uri="{FF2B5EF4-FFF2-40B4-BE49-F238E27FC236}">
              <a16:creationId xmlns:a16="http://schemas.microsoft.com/office/drawing/2014/main" id="{791C1D87-C749-436A-AD41-7CC399063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8" name="Picture 2">
          <a:extLst>
            <a:ext uri="{FF2B5EF4-FFF2-40B4-BE49-F238E27FC236}">
              <a16:creationId xmlns:a16="http://schemas.microsoft.com/office/drawing/2014/main" id="{E263FD64-7257-4FFE-A01F-2F13264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9" name="Picture 2">
          <a:extLst>
            <a:ext uri="{FF2B5EF4-FFF2-40B4-BE49-F238E27FC236}">
              <a16:creationId xmlns:a16="http://schemas.microsoft.com/office/drawing/2014/main" id="{3A30A41C-ADE5-4508-BD76-D739CB8B6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0" name="Picture 2">
          <a:extLst>
            <a:ext uri="{FF2B5EF4-FFF2-40B4-BE49-F238E27FC236}">
              <a16:creationId xmlns:a16="http://schemas.microsoft.com/office/drawing/2014/main" id="{0E397B31-232D-495F-A673-281781CA4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1" name="Picture 2">
          <a:extLst>
            <a:ext uri="{FF2B5EF4-FFF2-40B4-BE49-F238E27FC236}">
              <a16:creationId xmlns:a16="http://schemas.microsoft.com/office/drawing/2014/main" id="{AF01734E-A896-4718-BB2F-A875E47FD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2" name="Picture 2">
          <a:extLst>
            <a:ext uri="{FF2B5EF4-FFF2-40B4-BE49-F238E27FC236}">
              <a16:creationId xmlns:a16="http://schemas.microsoft.com/office/drawing/2014/main" id="{D4917DDC-3377-4292-83CB-A2AC81B0B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3" name="Picture 2">
          <a:extLst>
            <a:ext uri="{FF2B5EF4-FFF2-40B4-BE49-F238E27FC236}">
              <a16:creationId xmlns:a16="http://schemas.microsoft.com/office/drawing/2014/main" id="{151F4A80-E284-49CF-83F6-C8CF4CFE9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4" name="Picture 2">
          <a:extLst>
            <a:ext uri="{FF2B5EF4-FFF2-40B4-BE49-F238E27FC236}">
              <a16:creationId xmlns:a16="http://schemas.microsoft.com/office/drawing/2014/main" id="{76214F34-F09E-4B83-8964-92C0FA902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5" name="Picture 2">
          <a:extLst>
            <a:ext uri="{FF2B5EF4-FFF2-40B4-BE49-F238E27FC236}">
              <a16:creationId xmlns:a16="http://schemas.microsoft.com/office/drawing/2014/main" id="{ED78C5A3-4A6C-4DB9-8135-A58A673B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6" name="Picture 2">
          <a:extLst>
            <a:ext uri="{FF2B5EF4-FFF2-40B4-BE49-F238E27FC236}">
              <a16:creationId xmlns:a16="http://schemas.microsoft.com/office/drawing/2014/main" id="{856FF728-3BBE-4D5C-B82B-A5A35CD7F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id="{6382F951-1DDA-48B4-84F7-B3176DF5B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8" name="Picture 2">
          <a:extLst>
            <a:ext uri="{FF2B5EF4-FFF2-40B4-BE49-F238E27FC236}">
              <a16:creationId xmlns:a16="http://schemas.microsoft.com/office/drawing/2014/main" id="{4E64AB68-C6CC-4275-97B5-1F9E7B818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9" name="Picture 2">
          <a:extLst>
            <a:ext uri="{FF2B5EF4-FFF2-40B4-BE49-F238E27FC236}">
              <a16:creationId xmlns:a16="http://schemas.microsoft.com/office/drawing/2014/main" id="{429CD306-1B1D-4BB5-8B83-1A57D890B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0" name="Picture 2">
          <a:extLst>
            <a:ext uri="{FF2B5EF4-FFF2-40B4-BE49-F238E27FC236}">
              <a16:creationId xmlns:a16="http://schemas.microsoft.com/office/drawing/2014/main" id="{A964A21F-DD20-488C-BB31-65BE6CAEC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1" name="Picture 2">
          <a:extLst>
            <a:ext uri="{FF2B5EF4-FFF2-40B4-BE49-F238E27FC236}">
              <a16:creationId xmlns:a16="http://schemas.microsoft.com/office/drawing/2014/main" id="{C433B70E-87B2-4AEB-A5AB-67D60F709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2" name="Picture 2">
          <a:extLst>
            <a:ext uri="{FF2B5EF4-FFF2-40B4-BE49-F238E27FC236}">
              <a16:creationId xmlns:a16="http://schemas.microsoft.com/office/drawing/2014/main" id="{4F3A8F96-0B90-4D04-B068-327B33BB9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3" name="Picture 2">
          <a:extLst>
            <a:ext uri="{FF2B5EF4-FFF2-40B4-BE49-F238E27FC236}">
              <a16:creationId xmlns:a16="http://schemas.microsoft.com/office/drawing/2014/main" id="{84168A87-F13B-48F3-BB28-4D7CDE3E9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4" name="Picture 2">
          <a:extLst>
            <a:ext uri="{FF2B5EF4-FFF2-40B4-BE49-F238E27FC236}">
              <a16:creationId xmlns:a16="http://schemas.microsoft.com/office/drawing/2014/main" id="{B4789EBF-5826-4DDA-978B-56D90C41C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5" name="Picture 2">
          <a:extLst>
            <a:ext uri="{FF2B5EF4-FFF2-40B4-BE49-F238E27FC236}">
              <a16:creationId xmlns:a16="http://schemas.microsoft.com/office/drawing/2014/main" id="{C142D29E-AF52-464B-AEA1-F564B753D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6" name="Picture 2">
          <a:extLst>
            <a:ext uri="{FF2B5EF4-FFF2-40B4-BE49-F238E27FC236}">
              <a16:creationId xmlns:a16="http://schemas.microsoft.com/office/drawing/2014/main" id="{9A418841-4AB2-480A-8013-9275B2713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7" name="Picture 2">
          <a:extLst>
            <a:ext uri="{FF2B5EF4-FFF2-40B4-BE49-F238E27FC236}">
              <a16:creationId xmlns:a16="http://schemas.microsoft.com/office/drawing/2014/main" id="{C22BD0F3-BBF8-434E-8EE6-BEDDEAEA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8" name="Picture 2">
          <a:extLst>
            <a:ext uri="{FF2B5EF4-FFF2-40B4-BE49-F238E27FC236}">
              <a16:creationId xmlns:a16="http://schemas.microsoft.com/office/drawing/2014/main" id="{30A3340C-84BD-46DD-AB3E-816661C02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9" name="Picture 2">
          <a:extLst>
            <a:ext uri="{FF2B5EF4-FFF2-40B4-BE49-F238E27FC236}">
              <a16:creationId xmlns:a16="http://schemas.microsoft.com/office/drawing/2014/main" id="{BD770D80-CDE2-4594-994F-253FE0933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0" name="Picture 2">
          <a:extLst>
            <a:ext uri="{FF2B5EF4-FFF2-40B4-BE49-F238E27FC236}">
              <a16:creationId xmlns:a16="http://schemas.microsoft.com/office/drawing/2014/main" id="{DB837695-5B66-45EE-8388-97AC94154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1" name="Picture 2">
          <a:extLst>
            <a:ext uri="{FF2B5EF4-FFF2-40B4-BE49-F238E27FC236}">
              <a16:creationId xmlns:a16="http://schemas.microsoft.com/office/drawing/2014/main" id="{C7120785-8DCF-46B5-BEFB-DBB013A80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2" name="Picture 2">
          <a:extLst>
            <a:ext uri="{FF2B5EF4-FFF2-40B4-BE49-F238E27FC236}">
              <a16:creationId xmlns:a16="http://schemas.microsoft.com/office/drawing/2014/main" id="{CD2D4CBB-BD26-4A5F-9AB2-012F5E603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3" name="Picture 2">
          <a:extLst>
            <a:ext uri="{FF2B5EF4-FFF2-40B4-BE49-F238E27FC236}">
              <a16:creationId xmlns:a16="http://schemas.microsoft.com/office/drawing/2014/main" id="{DF1D3574-36EF-4590-BA39-88241DB21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4" name="Picture 2">
          <a:extLst>
            <a:ext uri="{FF2B5EF4-FFF2-40B4-BE49-F238E27FC236}">
              <a16:creationId xmlns:a16="http://schemas.microsoft.com/office/drawing/2014/main" id="{805BD332-1239-4A8F-9505-7B3703204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564A87CD-681A-4857-A35F-F4391407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6" name="Picture 2">
          <a:extLst>
            <a:ext uri="{FF2B5EF4-FFF2-40B4-BE49-F238E27FC236}">
              <a16:creationId xmlns:a16="http://schemas.microsoft.com/office/drawing/2014/main" id="{F6A75FC4-473D-4A7F-B2B1-8739160C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7" name="Picture 2">
          <a:extLst>
            <a:ext uri="{FF2B5EF4-FFF2-40B4-BE49-F238E27FC236}">
              <a16:creationId xmlns:a16="http://schemas.microsoft.com/office/drawing/2014/main" id="{A2022E60-EB1B-432C-8E82-05C0458A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8" name="Picture 2">
          <a:extLst>
            <a:ext uri="{FF2B5EF4-FFF2-40B4-BE49-F238E27FC236}">
              <a16:creationId xmlns:a16="http://schemas.microsoft.com/office/drawing/2014/main" id="{C9BE3EA1-8C47-4834-9A79-A2C75195F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9" name="Picture 2">
          <a:extLst>
            <a:ext uri="{FF2B5EF4-FFF2-40B4-BE49-F238E27FC236}">
              <a16:creationId xmlns:a16="http://schemas.microsoft.com/office/drawing/2014/main" id="{72E29892-2FD5-4871-9E7F-0A855C2E0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0" name="Picture 2">
          <a:extLst>
            <a:ext uri="{FF2B5EF4-FFF2-40B4-BE49-F238E27FC236}">
              <a16:creationId xmlns:a16="http://schemas.microsoft.com/office/drawing/2014/main" id="{B983A223-018C-410F-85B3-E4B7EB3F0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1" name="Picture 2">
          <a:extLst>
            <a:ext uri="{FF2B5EF4-FFF2-40B4-BE49-F238E27FC236}">
              <a16:creationId xmlns:a16="http://schemas.microsoft.com/office/drawing/2014/main" id="{610C38EE-CAC2-4F28-AFEB-8D7BC4FB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2" name="Picture 2">
          <a:extLst>
            <a:ext uri="{FF2B5EF4-FFF2-40B4-BE49-F238E27FC236}">
              <a16:creationId xmlns:a16="http://schemas.microsoft.com/office/drawing/2014/main" id="{EB0E0EEE-42F3-4221-9D6E-181D128F3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3" name="Picture 2">
          <a:extLst>
            <a:ext uri="{FF2B5EF4-FFF2-40B4-BE49-F238E27FC236}">
              <a16:creationId xmlns:a16="http://schemas.microsoft.com/office/drawing/2014/main" id="{3C7F6097-CD9D-49BA-B58D-988DE5FBE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4" name="Picture 2">
          <a:extLst>
            <a:ext uri="{FF2B5EF4-FFF2-40B4-BE49-F238E27FC236}">
              <a16:creationId xmlns:a16="http://schemas.microsoft.com/office/drawing/2014/main" id="{10B52DE7-0E96-4462-B157-17824B8B4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5" name="Picture 2">
          <a:extLst>
            <a:ext uri="{FF2B5EF4-FFF2-40B4-BE49-F238E27FC236}">
              <a16:creationId xmlns:a16="http://schemas.microsoft.com/office/drawing/2014/main" id="{C9F49392-C91A-454D-9BD3-FECEC7B79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6" name="Picture 2">
          <a:extLst>
            <a:ext uri="{FF2B5EF4-FFF2-40B4-BE49-F238E27FC236}">
              <a16:creationId xmlns:a16="http://schemas.microsoft.com/office/drawing/2014/main" id="{A3F7FD4C-2EBD-434F-82CA-7AD805B14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7" name="Picture 2">
          <a:extLst>
            <a:ext uri="{FF2B5EF4-FFF2-40B4-BE49-F238E27FC236}">
              <a16:creationId xmlns:a16="http://schemas.microsoft.com/office/drawing/2014/main" id="{0BD1DBE9-9FA4-46C4-9D2C-2B447282A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8" name="Picture 2">
          <a:extLst>
            <a:ext uri="{FF2B5EF4-FFF2-40B4-BE49-F238E27FC236}">
              <a16:creationId xmlns:a16="http://schemas.microsoft.com/office/drawing/2014/main" id="{24AC4C60-3135-4453-B6F9-EF493F676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9" name="Picture 2">
          <a:extLst>
            <a:ext uri="{FF2B5EF4-FFF2-40B4-BE49-F238E27FC236}">
              <a16:creationId xmlns:a16="http://schemas.microsoft.com/office/drawing/2014/main" id="{77FCF599-FBA8-405A-A33C-C402B85A7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0" name="Picture 2">
          <a:extLst>
            <a:ext uri="{FF2B5EF4-FFF2-40B4-BE49-F238E27FC236}">
              <a16:creationId xmlns:a16="http://schemas.microsoft.com/office/drawing/2014/main" id="{D95E0009-6EBC-4A81-86D2-BE259DB6C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1" name="Picture 2">
          <a:extLst>
            <a:ext uri="{FF2B5EF4-FFF2-40B4-BE49-F238E27FC236}">
              <a16:creationId xmlns:a16="http://schemas.microsoft.com/office/drawing/2014/main" id="{6ADE8D7D-CF56-43F7-B080-C89BC092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2" name="Picture 2">
          <a:extLst>
            <a:ext uri="{FF2B5EF4-FFF2-40B4-BE49-F238E27FC236}">
              <a16:creationId xmlns:a16="http://schemas.microsoft.com/office/drawing/2014/main" id="{9164ECD7-7840-450F-85A7-47E4C3836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3" name="Picture 2">
          <a:extLst>
            <a:ext uri="{FF2B5EF4-FFF2-40B4-BE49-F238E27FC236}">
              <a16:creationId xmlns:a16="http://schemas.microsoft.com/office/drawing/2014/main" id="{6B50DA92-64BC-42E9-89A8-D610AF2FF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4" name="Picture 2">
          <a:extLst>
            <a:ext uri="{FF2B5EF4-FFF2-40B4-BE49-F238E27FC236}">
              <a16:creationId xmlns:a16="http://schemas.microsoft.com/office/drawing/2014/main" id="{E551CC95-BB44-41BE-BA4F-2B3F075C5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5" name="Picture 2">
          <a:extLst>
            <a:ext uri="{FF2B5EF4-FFF2-40B4-BE49-F238E27FC236}">
              <a16:creationId xmlns:a16="http://schemas.microsoft.com/office/drawing/2014/main" id="{D7064FC2-62B1-4223-901B-01B770FD2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6" name="Picture 2">
          <a:extLst>
            <a:ext uri="{FF2B5EF4-FFF2-40B4-BE49-F238E27FC236}">
              <a16:creationId xmlns:a16="http://schemas.microsoft.com/office/drawing/2014/main" id="{25F4E772-DE93-4EA0-B4F2-8CFF11002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7" name="Picture 2">
          <a:extLst>
            <a:ext uri="{FF2B5EF4-FFF2-40B4-BE49-F238E27FC236}">
              <a16:creationId xmlns:a16="http://schemas.microsoft.com/office/drawing/2014/main" id="{C710B8C0-9795-4634-A56C-5FACB7455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8" name="Picture 2">
          <a:extLst>
            <a:ext uri="{FF2B5EF4-FFF2-40B4-BE49-F238E27FC236}">
              <a16:creationId xmlns:a16="http://schemas.microsoft.com/office/drawing/2014/main" id="{8D9875D1-A21B-4E42-8E75-669F2FA4F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9" name="Picture 2">
          <a:extLst>
            <a:ext uri="{FF2B5EF4-FFF2-40B4-BE49-F238E27FC236}">
              <a16:creationId xmlns:a16="http://schemas.microsoft.com/office/drawing/2014/main" id="{0E2DB218-C65C-451E-965F-08333CD4C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0" name="Picture 2">
          <a:extLst>
            <a:ext uri="{FF2B5EF4-FFF2-40B4-BE49-F238E27FC236}">
              <a16:creationId xmlns:a16="http://schemas.microsoft.com/office/drawing/2014/main" id="{19B2FBFF-A4D4-4BF5-8176-7D414847D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1" name="Picture 2">
          <a:extLst>
            <a:ext uri="{FF2B5EF4-FFF2-40B4-BE49-F238E27FC236}">
              <a16:creationId xmlns:a16="http://schemas.microsoft.com/office/drawing/2014/main" id="{34096144-0BD7-47C3-8642-8501C411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2" name="Picture 2">
          <a:extLst>
            <a:ext uri="{FF2B5EF4-FFF2-40B4-BE49-F238E27FC236}">
              <a16:creationId xmlns:a16="http://schemas.microsoft.com/office/drawing/2014/main" id="{F1E522C8-DBB4-46DC-9446-D167D7BE9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3" name="Picture 2">
          <a:extLst>
            <a:ext uri="{FF2B5EF4-FFF2-40B4-BE49-F238E27FC236}">
              <a16:creationId xmlns:a16="http://schemas.microsoft.com/office/drawing/2014/main" id="{394D61AD-0B28-476E-9308-C7C0F0668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4" name="Picture 2">
          <a:extLst>
            <a:ext uri="{FF2B5EF4-FFF2-40B4-BE49-F238E27FC236}">
              <a16:creationId xmlns:a16="http://schemas.microsoft.com/office/drawing/2014/main" id="{12450DE7-BBE9-4E8F-A8A2-641AC75EC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5" name="Picture 2">
          <a:extLst>
            <a:ext uri="{FF2B5EF4-FFF2-40B4-BE49-F238E27FC236}">
              <a16:creationId xmlns:a16="http://schemas.microsoft.com/office/drawing/2014/main" id="{60D40CB1-29BB-4D3E-9DB8-8A9750FD6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6" name="Picture 2">
          <a:extLst>
            <a:ext uri="{FF2B5EF4-FFF2-40B4-BE49-F238E27FC236}">
              <a16:creationId xmlns:a16="http://schemas.microsoft.com/office/drawing/2014/main" id="{359F1A84-DCB8-425B-91AE-7A1CF872F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7" name="Picture 2">
          <a:extLst>
            <a:ext uri="{FF2B5EF4-FFF2-40B4-BE49-F238E27FC236}">
              <a16:creationId xmlns:a16="http://schemas.microsoft.com/office/drawing/2014/main" id="{D54B6498-A6AE-4320-A626-E42787EF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8" name="Picture 2">
          <a:extLst>
            <a:ext uri="{FF2B5EF4-FFF2-40B4-BE49-F238E27FC236}">
              <a16:creationId xmlns:a16="http://schemas.microsoft.com/office/drawing/2014/main" id="{A1AC5992-5CDE-45BF-9023-3E5233F9A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9" name="Picture 2">
          <a:extLst>
            <a:ext uri="{FF2B5EF4-FFF2-40B4-BE49-F238E27FC236}">
              <a16:creationId xmlns:a16="http://schemas.microsoft.com/office/drawing/2014/main" id="{824A5285-D9B3-47EE-8D01-621FF7A97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0" name="Picture 2">
          <a:extLst>
            <a:ext uri="{FF2B5EF4-FFF2-40B4-BE49-F238E27FC236}">
              <a16:creationId xmlns:a16="http://schemas.microsoft.com/office/drawing/2014/main" id="{53FFFCB1-2D7E-4C0F-817F-EFC8AAE9D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1" name="Picture 2">
          <a:extLst>
            <a:ext uri="{FF2B5EF4-FFF2-40B4-BE49-F238E27FC236}">
              <a16:creationId xmlns:a16="http://schemas.microsoft.com/office/drawing/2014/main" id="{1210237D-7C9B-4E37-AFFE-98C810393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2" name="Picture 2">
          <a:extLst>
            <a:ext uri="{FF2B5EF4-FFF2-40B4-BE49-F238E27FC236}">
              <a16:creationId xmlns:a16="http://schemas.microsoft.com/office/drawing/2014/main" id="{97D8DA20-5165-485D-98D7-D2DDFE86A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3" name="Picture 2">
          <a:extLst>
            <a:ext uri="{FF2B5EF4-FFF2-40B4-BE49-F238E27FC236}">
              <a16:creationId xmlns:a16="http://schemas.microsoft.com/office/drawing/2014/main" id="{2CFB6E35-AFA1-4B42-B1AB-CBECFCC6C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4" name="Picture 2">
          <a:extLst>
            <a:ext uri="{FF2B5EF4-FFF2-40B4-BE49-F238E27FC236}">
              <a16:creationId xmlns:a16="http://schemas.microsoft.com/office/drawing/2014/main" id="{1B084BE1-43E8-4D09-8002-794B20BC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5" name="Picture 2">
          <a:extLst>
            <a:ext uri="{FF2B5EF4-FFF2-40B4-BE49-F238E27FC236}">
              <a16:creationId xmlns:a16="http://schemas.microsoft.com/office/drawing/2014/main" id="{9CAA3E5A-26D0-4A59-B269-6AA98C57A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6" name="Picture 2">
          <a:extLst>
            <a:ext uri="{FF2B5EF4-FFF2-40B4-BE49-F238E27FC236}">
              <a16:creationId xmlns:a16="http://schemas.microsoft.com/office/drawing/2014/main" id="{39000A34-313D-40DE-8E19-A9CC72D5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7" name="Picture 2">
          <a:extLst>
            <a:ext uri="{FF2B5EF4-FFF2-40B4-BE49-F238E27FC236}">
              <a16:creationId xmlns:a16="http://schemas.microsoft.com/office/drawing/2014/main" id="{31A00D1F-0763-413C-A503-1473039E2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8" name="Picture 2">
          <a:extLst>
            <a:ext uri="{FF2B5EF4-FFF2-40B4-BE49-F238E27FC236}">
              <a16:creationId xmlns:a16="http://schemas.microsoft.com/office/drawing/2014/main" id="{56675CB1-EA05-4DE4-91CF-EE11C98CF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9" name="Picture 2">
          <a:extLst>
            <a:ext uri="{FF2B5EF4-FFF2-40B4-BE49-F238E27FC236}">
              <a16:creationId xmlns:a16="http://schemas.microsoft.com/office/drawing/2014/main" id="{7714ACB2-2CB4-417D-A7AA-31A2EA08B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0" name="Picture 2">
          <a:extLst>
            <a:ext uri="{FF2B5EF4-FFF2-40B4-BE49-F238E27FC236}">
              <a16:creationId xmlns:a16="http://schemas.microsoft.com/office/drawing/2014/main" id="{B138BE02-A5C7-4F78-9B9C-C2CAA6820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1" name="Picture 2">
          <a:extLst>
            <a:ext uri="{FF2B5EF4-FFF2-40B4-BE49-F238E27FC236}">
              <a16:creationId xmlns:a16="http://schemas.microsoft.com/office/drawing/2014/main" id="{2B2A6C0A-EDD7-4CC4-9B22-DF4F482CF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2" name="Picture 2">
          <a:extLst>
            <a:ext uri="{FF2B5EF4-FFF2-40B4-BE49-F238E27FC236}">
              <a16:creationId xmlns:a16="http://schemas.microsoft.com/office/drawing/2014/main" id="{5DB9CC5B-1BD5-49AB-8361-D1D654579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3" name="Picture 2">
          <a:extLst>
            <a:ext uri="{FF2B5EF4-FFF2-40B4-BE49-F238E27FC236}">
              <a16:creationId xmlns:a16="http://schemas.microsoft.com/office/drawing/2014/main" id="{BF1BB6FD-A2EA-4937-9A98-FEDF72054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4" name="Picture 2">
          <a:extLst>
            <a:ext uri="{FF2B5EF4-FFF2-40B4-BE49-F238E27FC236}">
              <a16:creationId xmlns:a16="http://schemas.microsoft.com/office/drawing/2014/main" id="{E12322D4-7D53-4318-B80E-B04568D7F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5" name="Picture 2">
          <a:extLst>
            <a:ext uri="{FF2B5EF4-FFF2-40B4-BE49-F238E27FC236}">
              <a16:creationId xmlns:a16="http://schemas.microsoft.com/office/drawing/2014/main" id="{B1CF5C55-B7A8-49D2-BF51-E2C42F2E9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6" name="Picture 2">
          <a:extLst>
            <a:ext uri="{FF2B5EF4-FFF2-40B4-BE49-F238E27FC236}">
              <a16:creationId xmlns:a16="http://schemas.microsoft.com/office/drawing/2014/main" id="{EB247933-0D78-446A-872E-2A51530BE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5A87A9EB-0EC7-42B3-87F3-6424B79C6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8" name="Picture 2">
          <a:extLst>
            <a:ext uri="{FF2B5EF4-FFF2-40B4-BE49-F238E27FC236}">
              <a16:creationId xmlns:a16="http://schemas.microsoft.com/office/drawing/2014/main" id="{E37EEF72-61F0-4AA8-914C-FC895F4F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774AEB32-61D3-4AC8-AC16-47FD0E55C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1148443</xdr:colOff>
      <xdr:row>1</xdr:row>
      <xdr:rowOff>390987</xdr:rowOff>
    </xdr:to>
    <xdr:pic>
      <xdr:nvPicPr>
        <xdr:cNvPr id="160" name="Picture 2">
          <a:extLst>
            <a:ext uri="{FF2B5EF4-FFF2-40B4-BE49-F238E27FC236}">
              <a16:creationId xmlns:a16="http://schemas.microsoft.com/office/drawing/2014/main" id="{94AE3893-814C-4BDF-84AF-C54BECD41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773793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456376</xdr:colOff>
      <xdr:row>0</xdr:row>
      <xdr:rowOff>0</xdr:rowOff>
    </xdr:from>
    <xdr:to>
      <xdr:col>11</xdr:col>
      <xdr:colOff>321871</xdr:colOff>
      <xdr:row>1</xdr:row>
      <xdr:rowOff>294005</xdr:rowOff>
    </xdr:to>
    <xdr:pic>
      <xdr:nvPicPr>
        <xdr:cNvPr id="161" name="Picture 2">
          <a:extLst>
            <a:ext uri="{FF2B5EF4-FFF2-40B4-BE49-F238E27FC236}">
              <a16:creationId xmlns:a16="http://schemas.microsoft.com/office/drawing/2014/main" id="{16E135C6-5640-4F6E-BE1B-AF069375C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26105" y="0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2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2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2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2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2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2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2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00000000-0008-0000-2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2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00000000-0008-0000-2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2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00000000-0008-0000-2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00000000-0008-0000-2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id="{00000000-0008-0000-2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id="{00000000-0008-0000-2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00000000-0008-0000-2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00000000-0008-0000-2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00000000-0008-0000-2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00000000-0008-0000-2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9" name="Picture 2">
          <a:extLst>
            <a:ext uri="{FF2B5EF4-FFF2-40B4-BE49-F238E27FC236}">
              <a16:creationId xmlns:a16="http://schemas.microsoft.com/office/drawing/2014/main" id="{00000000-0008-0000-2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id="{00000000-0008-0000-2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1" name="Picture 2">
          <a:extLst>
            <a:ext uri="{FF2B5EF4-FFF2-40B4-BE49-F238E27FC236}">
              <a16:creationId xmlns:a16="http://schemas.microsoft.com/office/drawing/2014/main" id="{00000000-0008-0000-2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id="{00000000-0008-0000-2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id="{00000000-0008-0000-2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id="{00000000-0008-0000-2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00000000-0008-0000-2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00000000-0008-0000-25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00000000-0008-0000-25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8" name="Picture 2">
          <a:extLst>
            <a:ext uri="{FF2B5EF4-FFF2-40B4-BE49-F238E27FC236}">
              <a16:creationId xmlns:a16="http://schemas.microsoft.com/office/drawing/2014/main" id="{00000000-0008-0000-2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id="{00000000-0008-0000-25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0" name="Picture 2">
          <a:extLst>
            <a:ext uri="{FF2B5EF4-FFF2-40B4-BE49-F238E27FC236}">
              <a16:creationId xmlns:a16="http://schemas.microsoft.com/office/drawing/2014/main" id="{00000000-0008-0000-2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1" name="Picture 2">
          <a:extLst>
            <a:ext uri="{FF2B5EF4-FFF2-40B4-BE49-F238E27FC236}">
              <a16:creationId xmlns:a16="http://schemas.microsoft.com/office/drawing/2014/main" id="{00000000-0008-0000-2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id="{00000000-0008-0000-2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id="{00000000-0008-0000-2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4" name="Picture 2">
          <a:extLst>
            <a:ext uri="{FF2B5EF4-FFF2-40B4-BE49-F238E27FC236}">
              <a16:creationId xmlns:a16="http://schemas.microsoft.com/office/drawing/2014/main" id="{00000000-0008-0000-25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5" name="Picture 2">
          <a:extLst>
            <a:ext uri="{FF2B5EF4-FFF2-40B4-BE49-F238E27FC236}">
              <a16:creationId xmlns:a16="http://schemas.microsoft.com/office/drawing/2014/main" id="{00000000-0008-0000-2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6" name="Picture 2">
          <a:extLst>
            <a:ext uri="{FF2B5EF4-FFF2-40B4-BE49-F238E27FC236}">
              <a16:creationId xmlns:a16="http://schemas.microsoft.com/office/drawing/2014/main" id="{00000000-0008-0000-2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7" name="Picture 2">
          <a:extLst>
            <a:ext uri="{FF2B5EF4-FFF2-40B4-BE49-F238E27FC236}">
              <a16:creationId xmlns:a16="http://schemas.microsoft.com/office/drawing/2014/main" id="{00000000-0008-0000-2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id="{00000000-0008-0000-25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id="{00000000-0008-0000-25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00000000-0008-0000-25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1" name="Picture 2">
          <a:extLst>
            <a:ext uri="{FF2B5EF4-FFF2-40B4-BE49-F238E27FC236}">
              <a16:creationId xmlns:a16="http://schemas.microsoft.com/office/drawing/2014/main" id="{00000000-0008-0000-2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2" name="Picture 2">
          <a:extLst>
            <a:ext uri="{FF2B5EF4-FFF2-40B4-BE49-F238E27FC236}">
              <a16:creationId xmlns:a16="http://schemas.microsoft.com/office/drawing/2014/main" id="{00000000-0008-0000-25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3" name="Picture 2">
          <a:extLst>
            <a:ext uri="{FF2B5EF4-FFF2-40B4-BE49-F238E27FC236}">
              <a16:creationId xmlns:a16="http://schemas.microsoft.com/office/drawing/2014/main" id="{00000000-0008-0000-25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4" name="Picture 2">
          <a:extLst>
            <a:ext uri="{FF2B5EF4-FFF2-40B4-BE49-F238E27FC236}">
              <a16:creationId xmlns:a16="http://schemas.microsoft.com/office/drawing/2014/main" id="{00000000-0008-0000-25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5" name="Picture 2">
          <a:extLst>
            <a:ext uri="{FF2B5EF4-FFF2-40B4-BE49-F238E27FC236}">
              <a16:creationId xmlns:a16="http://schemas.microsoft.com/office/drawing/2014/main" id="{00000000-0008-0000-25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6" name="Picture 2">
          <a:extLst>
            <a:ext uri="{FF2B5EF4-FFF2-40B4-BE49-F238E27FC236}">
              <a16:creationId xmlns:a16="http://schemas.microsoft.com/office/drawing/2014/main" id="{00000000-0008-0000-25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7" name="Picture 2">
          <a:extLst>
            <a:ext uri="{FF2B5EF4-FFF2-40B4-BE49-F238E27FC236}">
              <a16:creationId xmlns:a16="http://schemas.microsoft.com/office/drawing/2014/main" id="{00000000-0008-0000-25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8" name="Picture 2">
          <a:extLst>
            <a:ext uri="{FF2B5EF4-FFF2-40B4-BE49-F238E27FC236}">
              <a16:creationId xmlns:a16="http://schemas.microsoft.com/office/drawing/2014/main" id="{00000000-0008-0000-25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9" name="Picture 2">
          <a:extLst>
            <a:ext uri="{FF2B5EF4-FFF2-40B4-BE49-F238E27FC236}">
              <a16:creationId xmlns:a16="http://schemas.microsoft.com/office/drawing/2014/main" id="{00000000-0008-0000-25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0" name="Picture 2">
          <a:extLst>
            <a:ext uri="{FF2B5EF4-FFF2-40B4-BE49-F238E27FC236}">
              <a16:creationId xmlns:a16="http://schemas.microsoft.com/office/drawing/2014/main" id="{00000000-0008-0000-25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1" name="Picture 2">
          <a:extLst>
            <a:ext uri="{FF2B5EF4-FFF2-40B4-BE49-F238E27FC236}">
              <a16:creationId xmlns:a16="http://schemas.microsoft.com/office/drawing/2014/main" id="{00000000-0008-0000-25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2" name="Picture 2">
          <a:extLst>
            <a:ext uri="{FF2B5EF4-FFF2-40B4-BE49-F238E27FC236}">
              <a16:creationId xmlns:a16="http://schemas.microsoft.com/office/drawing/2014/main" id="{00000000-0008-0000-25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3" name="Picture 2">
          <a:extLst>
            <a:ext uri="{FF2B5EF4-FFF2-40B4-BE49-F238E27FC236}">
              <a16:creationId xmlns:a16="http://schemas.microsoft.com/office/drawing/2014/main" id="{00000000-0008-0000-25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4" name="Picture 2">
          <a:extLst>
            <a:ext uri="{FF2B5EF4-FFF2-40B4-BE49-F238E27FC236}">
              <a16:creationId xmlns:a16="http://schemas.microsoft.com/office/drawing/2014/main" id="{00000000-0008-0000-25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id="{00000000-0008-0000-25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6" name="Picture 2">
          <a:extLst>
            <a:ext uri="{FF2B5EF4-FFF2-40B4-BE49-F238E27FC236}">
              <a16:creationId xmlns:a16="http://schemas.microsoft.com/office/drawing/2014/main" id="{00000000-0008-0000-25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7" name="Picture 2">
          <a:extLst>
            <a:ext uri="{FF2B5EF4-FFF2-40B4-BE49-F238E27FC236}">
              <a16:creationId xmlns:a16="http://schemas.microsoft.com/office/drawing/2014/main" id="{00000000-0008-0000-25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8" name="Picture 2">
          <a:extLst>
            <a:ext uri="{FF2B5EF4-FFF2-40B4-BE49-F238E27FC236}">
              <a16:creationId xmlns:a16="http://schemas.microsoft.com/office/drawing/2014/main" id="{00000000-0008-0000-25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9" name="Picture 2">
          <a:extLst>
            <a:ext uri="{FF2B5EF4-FFF2-40B4-BE49-F238E27FC236}">
              <a16:creationId xmlns:a16="http://schemas.microsoft.com/office/drawing/2014/main" id="{00000000-0008-0000-25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0" name="Picture 2">
          <a:extLst>
            <a:ext uri="{FF2B5EF4-FFF2-40B4-BE49-F238E27FC236}">
              <a16:creationId xmlns:a16="http://schemas.microsoft.com/office/drawing/2014/main" id="{00000000-0008-0000-25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1" name="Picture 2">
          <a:extLst>
            <a:ext uri="{FF2B5EF4-FFF2-40B4-BE49-F238E27FC236}">
              <a16:creationId xmlns:a16="http://schemas.microsoft.com/office/drawing/2014/main" id="{00000000-0008-0000-25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2" name="Picture 2">
          <a:extLst>
            <a:ext uri="{FF2B5EF4-FFF2-40B4-BE49-F238E27FC236}">
              <a16:creationId xmlns:a16="http://schemas.microsoft.com/office/drawing/2014/main" id="{00000000-0008-0000-25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3" name="Picture 2">
          <a:extLst>
            <a:ext uri="{FF2B5EF4-FFF2-40B4-BE49-F238E27FC236}">
              <a16:creationId xmlns:a16="http://schemas.microsoft.com/office/drawing/2014/main" id="{00000000-0008-0000-25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4" name="Picture 2">
          <a:extLst>
            <a:ext uri="{FF2B5EF4-FFF2-40B4-BE49-F238E27FC236}">
              <a16:creationId xmlns:a16="http://schemas.microsoft.com/office/drawing/2014/main" id="{00000000-0008-0000-25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5" name="Picture 2">
          <a:extLst>
            <a:ext uri="{FF2B5EF4-FFF2-40B4-BE49-F238E27FC236}">
              <a16:creationId xmlns:a16="http://schemas.microsoft.com/office/drawing/2014/main" id="{00000000-0008-0000-25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6" name="Picture 2">
          <a:extLst>
            <a:ext uri="{FF2B5EF4-FFF2-40B4-BE49-F238E27FC236}">
              <a16:creationId xmlns:a16="http://schemas.microsoft.com/office/drawing/2014/main" id="{00000000-0008-0000-25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7" name="Picture 2">
          <a:extLst>
            <a:ext uri="{FF2B5EF4-FFF2-40B4-BE49-F238E27FC236}">
              <a16:creationId xmlns:a16="http://schemas.microsoft.com/office/drawing/2014/main" id="{00000000-0008-0000-25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8" name="Picture 2">
          <a:extLst>
            <a:ext uri="{FF2B5EF4-FFF2-40B4-BE49-F238E27FC236}">
              <a16:creationId xmlns:a16="http://schemas.microsoft.com/office/drawing/2014/main" id="{00000000-0008-0000-25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9" name="Picture 2">
          <a:extLst>
            <a:ext uri="{FF2B5EF4-FFF2-40B4-BE49-F238E27FC236}">
              <a16:creationId xmlns:a16="http://schemas.microsoft.com/office/drawing/2014/main" id="{00000000-0008-0000-25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64418" y="101601"/>
          <a:ext cx="722745" cy="71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1148443</xdr:colOff>
      <xdr:row>1</xdr:row>
      <xdr:rowOff>390987</xdr:rowOff>
    </xdr:to>
    <xdr:pic>
      <xdr:nvPicPr>
        <xdr:cNvPr id="80" name="Picture 2">
          <a:extLst>
            <a:ext uri="{FF2B5EF4-FFF2-40B4-BE49-F238E27FC236}">
              <a16:creationId xmlns:a16="http://schemas.microsoft.com/office/drawing/2014/main" id="{00000000-0008-0000-25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773793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456376</xdr:colOff>
      <xdr:row>0</xdr:row>
      <xdr:rowOff>0</xdr:rowOff>
    </xdr:from>
    <xdr:to>
      <xdr:col>11</xdr:col>
      <xdr:colOff>321871</xdr:colOff>
      <xdr:row>1</xdr:row>
      <xdr:rowOff>294005</xdr:rowOff>
    </xdr:to>
    <xdr:pic>
      <xdr:nvPicPr>
        <xdr:cNvPr id="81" name="Picture 2">
          <a:extLst>
            <a:ext uri="{FF2B5EF4-FFF2-40B4-BE49-F238E27FC236}">
              <a16:creationId xmlns:a16="http://schemas.microsoft.com/office/drawing/2014/main" id="{00000000-0008-0000-25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26105" y="0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107950</xdr:rowOff>
    </xdr:from>
    <xdr:to>
      <xdr:col>1</xdr:col>
      <xdr:colOff>774700</xdr:colOff>
      <xdr:row>1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0" y="292100"/>
          <a:ext cx="660400" cy="61595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138793</xdr:colOff>
      <xdr:row>1</xdr:row>
      <xdr:rowOff>176893</xdr:rowOff>
    </xdr:from>
    <xdr:to>
      <xdr:col>1</xdr:col>
      <xdr:colOff>799193</xdr:colOff>
      <xdr:row>1</xdr:row>
      <xdr:rowOff>811893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136" y="492579"/>
          <a:ext cx="6604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650421</xdr:colOff>
      <xdr:row>0</xdr:row>
      <xdr:rowOff>115208</xdr:rowOff>
    </xdr:from>
    <xdr:to>
      <xdr:col>0</xdr:col>
      <xdr:colOff>1310821</xdr:colOff>
      <xdr:row>1</xdr:row>
      <xdr:rowOff>415472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421" y="115208"/>
          <a:ext cx="660400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143631</xdr:colOff>
      <xdr:row>0</xdr:row>
      <xdr:rowOff>96981</xdr:rowOff>
    </xdr:from>
    <xdr:to>
      <xdr:col>2</xdr:col>
      <xdr:colOff>0</xdr:colOff>
      <xdr:row>1</xdr:row>
      <xdr:rowOff>210536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2857" y="96981"/>
          <a:ext cx="929822" cy="771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229708</xdr:colOff>
      <xdr:row>0</xdr:row>
      <xdr:rowOff>96085</xdr:rowOff>
    </xdr:from>
    <xdr:to>
      <xdr:col>33</xdr:col>
      <xdr:colOff>2884</xdr:colOff>
      <xdr:row>1</xdr:row>
      <xdr:rowOff>227703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17362" y="96085"/>
          <a:ext cx="1095011" cy="792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144486</xdr:colOff>
      <xdr:row>21</xdr:row>
      <xdr:rowOff>117929</xdr:rowOff>
    </xdr:from>
    <xdr:to>
      <xdr:col>2</xdr:col>
      <xdr:colOff>122549</xdr:colOff>
      <xdr:row>26</xdr:row>
      <xdr:rowOff>101830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48686" y="4842329"/>
          <a:ext cx="1070263" cy="936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325856</xdr:colOff>
      <xdr:row>0</xdr:row>
      <xdr:rowOff>198581</xdr:rowOff>
    </xdr:from>
    <xdr:to>
      <xdr:col>2</xdr:col>
      <xdr:colOff>45356</xdr:colOff>
      <xdr:row>0</xdr:row>
      <xdr:rowOff>915150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30056" y="198581"/>
          <a:ext cx="811700" cy="716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CFC534A-182D-4AF0-A05A-44A5E7C35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9D3731-A340-4770-A14A-DF88B6037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C5BDAFFE-4DED-4169-AD88-637179637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652C5780-5DBC-4766-B606-ED81F723E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C08480A9-3E16-423E-BA9A-4373538BC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9E9A3D83-D2C1-4B57-8113-025111FC0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BA4BCA52-DF9A-4AAC-B546-65AEBA77A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3A07CD0E-37CC-4B44-B1F1-D207DD46B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4CC792FC-9B45-4CD9-96CA-7638A89B4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EC40A093-1833-4266-957B-96D64B8C6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893DA07D-473D-4EB0-B232-94AAE7A45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3437DBFC-B224-48D0-A569-2858E530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B271AF5E-9CD6-432D-8DFD-002A1CBF4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23395E26-8EB1-4F6A-A2EF-E6A8EEC1F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D2708F65-FD0F-4135-A1BA-25AA66F2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60C45C02-71A8-4E0F-9D53-2BF9AE28F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7FBCB53-B093-438A-91A4-C962C3FB2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BB5F2ED1-878E-4757-93E8-D29D38D6D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9F620C40-3DDF-45CB-8519-057025091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ED49CDBA-03CD-4CB3-9F12-5ACF0EA5D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96B2A02B-83E6-48F9-A47D-0130E54D1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id="{FE40533D-18F1-4581-BE94-6BA3730E8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id="{995A994A-9E37-4E85-A799-8D67C798E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D76727A2-4252-4C5A-B70B-84AB814F9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AE967145-43C1-441E-B19A-0CE4BC71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89A881E0-D2D6-4557-97B3-726CDAD83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0FEA1D4E-809F-42A9-84B6-E2855B285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9" name="Picture 2">
          <a:extLst>
            <a:ext uri="{FF2B5EF4-FFF2-40B4-BE49-F238E27FC236}">
              <a16:creationId xmlns:a16="http://schemas.microsoft.com/office/drawing/2014/main" id="{593725EB-3925-470A-A925-DEFD887E7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id="{D7E37FCD-9BAE-4A7B-9F40-E9F5B71BC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1" name="Picture 2">
          <a:extLst>
            <a:ext uri="{FF2B5EF4-FFF2-40B4-BE49-F238E27FC236}">
              <a16:creationId xmlns:a16="http://schemas.microsoft.com/office/drawing/2014/main" id="{25C9EC51-D6C9-4B57-BDB6-CD8F36E57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id="{CB223140-B1D1-47BB-9F8D-87A7CA29A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id="{298EC6E5-C2ED-441F-BCEF-A5ED4E2B7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id="{626EEDC2-D45C-4D12-A435-59DA99E0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15624B41-4CFB-4385-B15B-CBD85F429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53858D4B-A58C-463A-B295-9C17BC710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C8780F7E-2FA1-4EF1-8FE1-95C4ADC66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8" name="Picture 2">
          <a:extLst>
            <a:ext uri="{FF2B5EF4-FFF2-40B4-BE49-F238E27FC236}">
              <a16:creationId xmlns:a16="http://schemas.microsoft.com/office/drawing/2014/main" id="{CD74358E-FCCC-4C5B-8C18-1BFA37DEB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id="{B67C82DB-EE86-4C8F-9479-E93DD25EB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0" name="Picture 2">
          <a:extLst>
            <a:ext uri="{FF2B5EF4-FFF2-40B4-BE49-F238E27FC236}">
              <a16:creationId xmlns:a16="http://schemas.microsoft.com/office/drawing/2014/main" id="{EEE812AD-270A-4294-B8EB-33C2A3CE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1" name="Picture 2">
          <a:extLst>
            <a:ext uri="{FF2B5EF4-FFF2-40B4-BE49-F238E27FC236}">
              <a16:creationId xmlns:a16="http://schemas.microsoft.com/office/drawing/2014/main" id="{13B680E5-EF5F-4747-BFFF-51F6D26FA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id="{C47355C0-5626-4452-84A6-2C2363B5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id="{9C34D095-5B49-49BF-83D0-1E1B9BEA4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4" name="Picture 2">
          <a:extLst>
            <a:ext uri="{FF2B5EF4-FFF2-40B4-BE49-F238E27FC236}">
              <a16:creationId xmlns:a16="http://schemas.microsoft.com/office/drawing/2014/main" id="{B0F14983-C439-42E0-A881-CD4C7FC3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5" name="Picture 2">
          <a:extLst>
            <a:ext uri="{FF2B5EF4-FFF2-40B4-BE49-F238E27FC236}">
              <a16:creationId xmlns:a16="http://schemas.microsoft.com/office/drawing/2014/main" id="{2EA598BA-FF5F-4234-AC56-9D69C9D46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6" name="Picture 2">
          <a:extLst>
            <a:ext uri="{FF2B5EF4-FFF2-40B4-BE49-F238E27FC236}">
              <a16:creationId xmlns:a16="http://schemas.microsoft.com/office/drawing/2014/main" id="{E5B024AB-020A-45DD-946A-51B8D792E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7" name="Picture 2">
          <a:extLst>
            <a:ext uri="{FF2B5EF4-FFF2-40B4-BE49-F238E27FC236}">
              <a16:creationId xmlns:a16="http://schemas.microsoft.com/office/drawing/2014/main" id="{F45BD554-AC72-4043-9101-FF03DF6D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id="{62B9918E-2018-4980-89A7-32D31A911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id="{0D03B0F6-19D8-4D19-B9F4-142201B0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AF0D4D37-3D2A-4CB9-AB92-BFD3D5F40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1" name="Picture 2">
          <a:extLst>
            <a:ext uri="{FF2B5EF4-FFF2-40B4-BE49-F238E27FC236}">
              <a16:creationId xmlns:a16="http://schemas.microsoft.com/office/drawing/2014/main" id="{1608F45A-0DDE-4425-BE6F-586314E6D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2" name="Picture 2">
          <a:extLst>
            <a:ext uri="{FF2B5EF4-FFF2-40B4-BE49-F238E27FC236}">
              <a16:creationId xmlns:a16="http://schemas.microsoft.com/office/drawing/2014/main" id="{306C065F-EADA-4FF8-8B86-0F60132B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3" name="Picture 2">
          <a:extLst>
            <a:ext uri="{FF2B5EF4-FFF2-40B4-BE49-F238E27FC236}">
              <a16:creationId xmlns:a16="http://schemas.microsoft.com/office/drawing/2014/main" id="{3E99826F-C30A-42A3-A8A0-92E22CD0E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4" name="Picture 2">
          <a:extLst>
            <a:ext uri="{FF2B5EF4-FFF2-40B4-BE49-F238E27FC236}">
              <a16:creationId xmlns:a16="http://schemas.microsoft.com/office/drawing/2014/main" id="{CD92F5B1-915B-4E27-8421-E0CAAA179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5" name="Picture 2">
          <a:extLst>
            <a:ext uri="{FF2B5EF4-FFF2-40B4-BE49-F238E27FC236}">
              <a16:creationId xmlns:a16="http://schemas.microsoft.com/office/drawing/2014/main" id="{BC374609-8650-4040-BD8B-82D8EB250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6" name="Picture 2">
          <a:extLst>
            <a:ext uri="{FF2B5EF4-FFF2-40B4-BE49-F238E27FC236}">
              <a16:creationId xmlns:a16="http://schemas.microsoft.com/office/drawing/2014/main" id="{CE905466-2C6F-464F-A008-85D43367E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7" name="Picture 2">
          <a:extLst>
            <a:ext uri="{FF2B5EF4-FFF2-40B4-BE49-F238E27FC236}">
              <a16:creationId xmlns:a16="http://schemas.microsoft.com/office/drawing/2014/main" id="{67C50188-038C-4679-8A78-3CB7B4F58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8" name="Picture 2">
          <a:extLst>
            <a:ext uri="{FF2B5EF4-FFF2-40B4-BE49-F238E27FC236}">
              <a16:creationId xmlns:a16="http://schemas.microsoft.com/office/drawing/2014/main" id="{9A148AAF-2981-454B-9B81-9274D9572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9" name="Picture 2">
          <a:extLst>
            <a:ext uri="{FF2B5EF4-FFF2-40B4-BE49-F238E27FC236}">
              <a16:creationId xmlns:a16="http://schemas.microsoft.com/office/drawing/2014/main" id="{E1341908-9DA9-4E86-8EDF-6EFEE8EE9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0" name="Picture 2">
          <a:extLst>
            <a:ext uri="{FF2B5EF4-FFF2-40B4-BE49-F238E27FC236}">
              <a16:creationId xmlns:a16="http://schemas.microsoft.com/office/drawing/2014/main" id="{6DF90D3B-91A6-4F7C-A9C0-A0C2271B5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1" name="Picture 2">
          <a:extLst>
            <a:ext uri="{FF2B5EF4-FFF2-40B4-BE49-F238E27FC236}">
              <a16:creationId xmlns:a16="http://schemas.microsoft.com/office/drawing/2014/main" id="{5836841A-E869-496E-B9B3-34CA729B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2" name="Picture 2">
          <a:extLst>
            <a:ext uri="{FF2B5EF4-FFF2-40B4-BE49-F238E27FC236}">
              <a16:creationId xmlns:a16="http://schemas.microsoft.com/office/drawing/2014/main" id="{FDDDE07A-4DBB-4BB0-8F5D-6D8816E52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3" name="Picture 2">
          <a:extLst>
            <a:ext uri="{FF2B5EF4-FFF2-40B4-BE49-F238E27FC236}">
              <a16:creationId xmlns:a16="http://schemas.microsoft.com/office/drawing/2014/main" id="{E540432D-607B-44DA-9B36-8A12B446F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4" name="Picture 2">
          <a:extLst>
            <a:ext uri="{FF2B5EF4-FFF2-40B4-BE49-F238E27FC236}">
              <a16:creationId xmlns:a16="http://schemas.microsoft.com/office/drawing/2014/main" id="{E1840CEA-731C-42BB-856D-25D18080F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id="{1E77EBF4-5AE4-4C69-9BA1-90A2A8F91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6" name="Picture 2">
          <a:extLst>
            <a:ext uri="{FF2B5EF4-FFF2-40B4-BE49-F238E27FC236}">
              <a16:creationId xmlns:a16="http://schemas.microsoft.com/office/drawing/2014/main" id="{B29FA76E-A2B5-4891-9D4D-8AD4348D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7" name="Picture 2">
          <a:extLst>
            <a:ext uri="{FF2B5EF4-FFF2-40B4-BE49-F238E27FC236}">
              <a16:creationId xmlns:a16="http://schemas.microsoft.com/office/drawing/2014/main" id="{4395AD68-8292-4252-9858-CE259E7E7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8" name="Picture 2">
          <a:extLst>
            <a:ext uri="{FF2B5EF4-FFF2-40B4-BE49-F238E27FC236}">
              <a16:creationId xmlns:a16="http://schemas.microsoft.com/office/drawing/2014/main" id="{6C30BAFF-12EC-451E-98BF-E71C20DC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9" name="Picture 2">
          <a:extLst>
            <a:ext uri="{FF2B5EF4-FFF2-40B4-BE49-F238E27FC236}">
              <a16:creationId xmlns:a16="http://schemas.microsoft.com/office/drawing/2014/main" id="{8BE481D3-E7B8-4DE5-BF25-41BB41E6D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0" name="Picture 2">
          <a:extLst>
            <a:ext uri="{FF2B5EF4-FFF2-40B4-BE49-F238E27FC236}">
              <a16:creationId xmlns:a16="http://schemas.microsoft.com/office/drawing/2014/main" id="{A5B2D820-4471-4FBB-B0C4-8A39B4173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1" name="Picture 2">
          <a:extLst>
            <a:ext uri="{FF2B5EF4-FFF2-40B4-BE49-F238E27FC236}">
              <a16:creationId xmlns:a16="http://schemas.microsoft.com/office/drawing/2014/main" id="{271216AD-E37A-4DEC-9D63-B04A4FFF4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2" name="Picture 2">
          <a:extLst>
            <a:ext uri="{FF2B5EF4-FFF2-40B4-BE49-F238E27FC236}">
              <a16:creationId xmlns:a16="http://schemas.microsoft.com/office/drawing/2014/main" id="{5B93C38D-26A2-4EEC-93CA-1CD6C4559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3" name="Picture 2">
          <a:extLst>
            <a:ext uri="{FF2B5EF4-FFF2-40B4-BE49-F238E27FC236}">
              <a16:creationId xmlns:a16="http://schemas.microsoft.com/office/drawing/2014/main" id="{6C198086-D317-4E28-BA26-C7B737DAC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4" name="Picture 2">
          <a:extLst>
            <a:ext uri="{FF2B5EF4-FFF2-40B4-BE49-F238E27FC236}">
              <a16:creationId xmlns:a16="http://schemas.microsoft.com/office/drawing/2014/main" id="{71F8FC22-4BC4-4DCE-B196-A98781783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5" name="Picture 2">
          <a:extLst>
            <a:ext uri="{FF2B5EF4-FFF2-40B4-BE49-F238E27FC236}">
              <a16:creationId xmlns:a16="http://schemas.microsoft.com/office/drawing/2014/main" id="{04E78921-22FC-4138-AA03-B33B5596E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6" name="Picture 2">
          <a:extLst>
            <a:ext uri="{FF2B5EF4-FFF2-40B4-BE49-F238E27FC236}">
              <a16:creationId xmlns:a16="http://schemas.microsoft.com/office/drawing/2014/main" id="{B5FD43D1-3527-46B8-BD1C-C844C4400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7" name="Picture 2">
          <a:extLst>
            <a:ext uri="{FF2B5EF4-FFF2-40B4-BE49-F238E27FC236}">
              <a16:creationId xmlns:a16="http://schemas.microsoft.com/office/drawing/2014/main" id="{2A9F0679-F52B-4455-A321-93D3DBB62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8" name="Picture 2">
          <a:extLst>
            <a:ext uri="{FF2B5EF4-FFF2-40B4-BE49-F238E27FC236}">
              <a16:creationId xmlns:a16="http://schemas.microsoft.com/office/drawing/2014/main" id="{85E43359-BAB4-4C96-97B8-09F7125DC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9" name="Picture 2">
          <a:extLst>
            <a:ext uri="{FF2B5EF4-FFF2-40B4-BE49-F238E27FC236}">
              <a16:creationId xmlns:a16="http://schemas.microsoft.com/office/drawing/2014/main" id="{FD5EAD26-6AA6-4BC1-A906-6AA4F796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0" name="Picture 2">
          <a:extLst>
            <a:ext uri="{FF2B5EF4-FFF2-40B4-BE49-F238E27FC236}">
              <a16:creationId xmlns:a16="http://schemas.microsoft.com/office/drawing/2014/main" id="{84D5127A-8A94-43BD-B79D-FAFB8A4AE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1" name="Picture 2">
          <a:extLst>
            <a:ext uri="{FF2B5EF4-FFF2-40B4-BE49-F238E27FC236}">
              <a16:creationId xmlns:a16="http://schemas.microsoft.com/office/drawing/2014/main" id="{5229E1B5-E049-4B37-BE10-246336F32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2" name="Picture 2">
          <a:extLst>
            <a:ext uri="{FF2B5EF4-FFF2-40B4-BE49-F238E27FC236}">
              <a16:creationId xmlns:a16="http://schemas.microsoft.com/office/drawing/2014/main" id="{523366EF-B168-46A9-B35E-D08EFA3BA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3" name="Picture 2">
          <a:extLst>
            <a:ext uri="{FF2B5EF4-FFF2-40B4-BE49-F238E27FC236}">
              <a16:creationId xmlns:a16="http://schemas.microsoft.com/office/drawing/2014/main" id="{4C8453A6-4E58-49B0-813C-AF6DBD2C2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4" name="Picture 2">
          <a:extLst>
            <a:ext uri="{FF2B5EF4-FFF2-40B4-BE49-F238E27FC236}">
              <a16:creationId xmlns:a16="http://schemas.microsoft.com/office/drawing/2014/main" id="{5D1354E0-857D-40D1-8E09-01C4E51E7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5" name="Picture 2">
          <a:extLst>
            <a:ext uri="{FF2B5EF4-FFF2-40B4-BE49-F238E27FC236}">
              <a16:creationId xmlns:a16="http://schemas.microsoft.com/office/drawing/2014/main" id="{15F66EE2-1DA2-421A-A6DD-71578704B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6" name="Picture 2">
          <a:extLst>
            <a:ext uri="{FF2B5EF4-FFF2-40B4-BE49-F238E27FC236}">
              <a16:creationId xmlns:a16="http://schemas.microsoft.com/office/drawing/2014/main" id="{BD23754D-3A42-487A-9FFB-4F2D161FE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id="{F2F11DCC-0972-441B-81BB-55B1E7F56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8" name="Picture 2">
          <a:extLst>
            <a:ext uri="{FF2B5EF4-FFF2-40B4-BE49-F238E27FC236}">
              <a16:creationId xmlns:a16="http://schemas.microsoft.com/office/drawing/2014/main" id="{DC605858-0588-4F3E-A809-517362200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9" name="Picture 2">
          <a:extLst>
            <a:ext uri="{FF2B5EF4-FFF2-40B4-BE49-F238E27FC236}">
              <a16:creationId xmlns:a16="http://schemas.microsoft.com/office/drawing/2014/main" id="{A30C3134-2ED1-4113-BA5A-DC01229C6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0" name="Picture 2">
          <a:extLst>
            <a:ext uri="{FF2B5EF4-FFF2-40B4-BE49-F238E27FC236}">
              <a16:creationId xmlns:a16="http://schemas.microsoft.com/office/drawing/2014/main" id="{DAB6C5B1-7166-4570-B7F2-52D4289FB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1" name="Picture 2">
          <a:extLst>
            <a:ext uri="{FF2B5EF4-FFF2-40B4-BE49-F238E27FC236}">
              <a16:creationId xmlns:a16="http://schemas.microsoft.com/office/drawing/2014/main" id="{F1067B6F-8CFB-4C10-B0F8-ED99B91A8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2" name="Picture 2">
          <a:extLst>
            <a:ext uri="{FF2B5EF4-FFF2-40B4-BE49-F238E27FC236}">
              <a16:creationId xmlns:a16="http://schemas.microsoft.com/office/drawing/2014/main" id="{7EA5434F-35FC-4EDC-8503-7F7BA8A8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3" name="Picture 2">
          <a:extLst>
            <a:ext uri="{FF2B5EF4-FFF2-40B4-BE49-F238E27FC236}">
              <a16:creationId xmlns:a16="http://schemas.microsoft.com/office/drawing/2014/main" id="{1B35F9AD-72C5-483E-B54A-C1A96C81D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4" name="Picture 2">
          <a:extLst>
            <a:ext uri="{FF2B5EF4-FFF2-40B4-BE49-F238E27FC236}">
              <a16:creationId xmlns:a16="http://schemas.microsoft.com/office/drawing/2014/main" id="{29F31515-7C8F-4B6C-B1AD-6803F1F5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5" name="Picture 2">
          <a:extLst>
            <a:ext uri="{FF2B5EF4-FFF2-40B4-BE49-F238E27FC236}">
              <a16:creationId xmlns:a16="http://schemas.microsoft.com/office/drawing/2014/main" id="{BF9C6CD8-7329-47A8-8996-46158AF47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6" name="Picture 2">
          <a:extLst>
            <a:ext uri="{FF2B5EF4-FFF2-40B4-BE49-F238E27FC236}">
              <a16:creationId xmlns:a16="http://schemas.microsoft.com/office/drawing/2014/main" id="{DAD7B375-D229-43FF-93B0-DB19941CB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7" name="Picture 2">
          <a:extLst>
            <a:ext uri="{FF2B5EF4-FFF2-40B4-BE49-F238E27FC236}">
              <a16:creationId xmlns:a16="http://schemas.microsoft.com/office/drawing/2014/main" id="{8DE69EFA-2164-4A25-9E66-80A51F60A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8" name="Picture 2">
          <a:extLst>
            <a:ext uri="{FF2B5EF4-FFF2-40B4-BE49-F238E27FC236}">
              <a16:creationId xmlns:a16="http://schemas.microsoft.com/office/drawing/2014/main" id="{2ADD64D6-560B-41EF-B3DE-13C2B4A77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9" name="Picture 2">
          <a:extLst>
            <a:ext uri="{FF2B5EF4-FFF2-40B4-BE49-F238E27FC236}">
              <a16:creationId xmlns:a16="http://schemas.microsoft.com/office/drawing/2014/main" id="{7FB6B070-83FE-4E92-94D4-6DDE3385C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0" name="Picture 2">
          <a:extLst>
            <a:ext uri="{FF2B5EF4-FFF2-40B4-BE49-F238E27FC236}">
              <a16:creationId xmlns:a16="http://schemas.microsoft.com/office/drawing/2014/main" id="{E8E19CE7-8A0A-498A-B03A-1376CA9F6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1" name="Picture 2">
          <a:extLst>
            <a:ext uri="{FF2B5EF4-FFF2-40B4-BE49-F238E27FC236}">
              <a16:creationId xmlns:a16="http://schemas.microsoft.com/office/drawing/2014/main" id="{A6FCD5E1-CE53-4EB2-9001-027F9F373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2" name="Picture 2">
          <a:extLst>
            <a:ext uri="{FF2B5EF4-FFF2-40B4-BE49-F238E27FC236}">
              <a16:creationId xmlns:a16="http://schemas.microsoft.com/office/drawing/2014/main" id="{06E31718-2459-44EE-99F0-511CF4A6C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3" name="Picture 2">
          <a:extLst>
            <a:ext uri="{FF2B5EF4-FFF2-40B4-BE49-F238E27FC236}">
              <a16:creationId xmlns:a16="http://schemas.microsoft.com/office/drawing/2014/main" id="{68C4B783-91B1-458D-9416-61F6AF178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4" name="Picture 2">
          <a:extLst>
            <a:ext uri="{FF2B5EF4-FFF2-40B4-BE49-F238E27FC236}">
              <a16:creationId xmlns:a16="http://schemas.microsoft.com/office/drawing/2014/main" id="{CAC33063-DB91-4F45-BEB8-FB1AD423F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0D0A17B4-4096-4A84-B838-06AC5527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6" name="Picture 2">
          <a:extLst>
            <a:ext uri="{FF2B5EF4-FFF2-40B4-BE49-F238E27FC236}">
              <a16:creationId xmlns:a16="http://schemas.microsoft.com/office/drawing/2014/main" id="{31CF789C-2860-49C0-8C25-ED95C3555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7" name="Picture 2">
          <a:extLst>
            <a:ext uri="{FF2B5EF4-FFF2-40B4-BE49-F238E27FC236}">
              <a16:creationId xmlns:a16="http://schemas.microsoft.com/office/drawing/2014/main" id="{3A2E3889-6E02-4C1A-873A-346FB48B6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8" name="Picture 2">
          <a:extLst>
            <a:ext uri="{FF2B5EF4-FFF2-40B4-BE49-F238E27FC236}">
              <a16:creationId xmlns:a16="http://schemas.microsoft.com/office/drawing/2014/main" id="{A24451BA-3E41-4F4A-818F-4FD7FC969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9" name="Picture 2">
          <a:extLst>
            <a:ext uri="{FF2B5EF4-FFF2-40B4-BE49-F238E27FC236}">
              <a16:creationId xmlns:a16="http://schemas.microsoft.com/office/drawing/2014/main" id="{09CF88A6-1B1C-4CCB-90FA-79BD53425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0" name="Picture 2">
          <a:extLst>
            <a:ext uri="{FF2B5EF4-FFF2-40B4-BE49-F238E27FC236}">
              <a16:creationId xmlns:a16="http://schemas.microsoft.com/office/drawing/2014/main" id="{C5A3A272-6B20-43C1-ACEC-BD0136D09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1" name="Picture 2">
          <a:extLst>
            <a:ext uri="{FF2B5EF4-FFF2-40B4-BE49-F238E27FC236}">
              <a16:creationId xmlns:a16="http://schemas.microsoft.com/office/drawing/2014/main" id="{66D3BB3E-4BF9-4D32-B4E1-0A32D3028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2" name="Picture 2">
          <a:extLst>
            <a:ext uri="{FF2B5EF4-FFF2-40B4-BE49-F238E27FC236}">
              <a16:creationId xmlns:a16="http://schemas.microsoft.com/office/drawing/2014/main" id="{2E857909-5143-4D87-9C02-29768CDD8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3" name="Picture 2">
          <a:extLst>
            <a:ext uri="{FF2B5EF4-FFF2-40B4-BE49-F238E27FC236}">
              <a16:creationId xmlns:a16="http://schemas.microsoft.com/office/drawing/2014/main" id="{43D97630-C152-4888-9577-56400641E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4" name="Picture 2">
          <a:extLst>
            <a:ext uri="{FF2B5EF4-FFF2-40B4-BE49-F238E27FC236}">
              <a16:creationId xmlns:a16="http://schemas.microsoft.com/office/drawing/2014/main" id="{A04155EC-C4A1-444C-85D3-6478A0376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5" name="Picture 2">
          <a:extLst>
            <a:ext uri="{FF2B5EF4-FFF2-40B4-BE49-F238E27FC236}">
              <a16:creationId xmlns:a16="http://schemas.microsoft.com/office/drawing/2014/main" id="{BE39E7A7-984F-47E5-AE18-81F599662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6" name="Picture 2">
          <a:extLst>
            <a:ext uri="{FF2B5EF4-FFF2-40B4-BE49-F238E27FC236}">
              <a16:creationId xmlns:a16="http://schemas.microsoft.com/office/drawing/2014/main" id="{AA1A581C-06C9-4871-8CBC-063DE4BA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7" name="Picture 2">
          <a:extLst>
            <a:ext uri="{FF2B5EF4-FFF2-40B4-BE49-F238E27FC236}">
              <a16:creationId xmlns:a16="http://schemas.microsoft.com/office/drawing/2014/main" id="{AFC725B1-199C-4EDB-A259-C2AFB9F83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8" name="Picture 2">
          <a:extLst>
            <a:ext uri="{FF2B5EF4-FFF2-40B4-BE49-F238E27FC236}">
              <a16:creationId xmlns:a16="http://schemas.microsoft.com/office/drawing/2014/main" id="{DB203B35-AD9A-4443-AF7B-BBAEC4F6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9" name="Picture 2">
          <a:extLst>
            <a:ext uri="{FF2B5EF4-FFF2-40B4-BE49-F238E27FC236}">
              <a16:creationId xmlns:a16="http://schemas.microsoft.com/office/drawing/2014/main" id="{96923E59-498D-48E3-B07C-D387F4F45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0" name="Picture 2">
          <a:extLst>
            <a:ext uri="{FF2B5EF4-FFF2-40B4-BE49-F238E27FC236}">
              <a16:creationId xmlns:a16="http://schemas.microsoft.com/office/drawing/2014/main" id="{A28F7DBA-7A68-48EF-B4FE-38A5C1B4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1" name="Picture 2">
          <a:extLst>
            <a:ext uri="{FF2B5EF4-FFF2-40B4-BE49-F238E27FC236}">
              <a16:creationId xmlns:a16="http://schemas.microsoft.com/office/drawing/2014/main" id="{2D988399-47A1-407C-9517-98B3BF840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2" name="Picture 2">
          <a:extLst>
            <a:ext uri="{FF2B5EF4-FFF2-40B4-BE49-F238E27FC236}">
              <a16:creationId xmlns:a16="http://schemas.microsoft.com/office/drawing/2014/main" id="{F3211BE5-E18A-4445-9FC4-65BB67594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3" name="Picture 2">
          <a:extLst>
            <a:ext uri="{FF2B5EF4-FFF2-40B4-BE49-F238E27FC236}">
              <a16:creationId xmlns:a16="http://schemas.microsoft.com/office/drawing/2014/main" id="{49EAA6B7-560D-4EB8-9C53-FC2DD0623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4" name="Picture 2">
          <a:extLst>
            <a:ext uri="{FF2B5EF4-FFF2-40B4-BE49-F238E27FC236}">
              <a16:creationId xmlns:a16="http://schemas.microsoft.com/office/drawing/2014/main" id="{ED6A98D4-C890-4909-A2C8-72187AE56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5" name="Picture 2">
          <a:extLst>
            <a:ext uri="{FF2B5EF4-FFF2-40B4-BE49-F238E27FC236}">
              <a16:creationId xmlns:a16="http://schemas.microsoft.com/office/drawing/2014/main" id="{BBE5C1DE-75BF-4DED-9B3C-E72D70CAF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6" name="Picture 2">
          <a:extLst>
            <a:ext uri="{FF2B5EF4-FFF2-40B4-BE49-F238E27FC236}">
              <a16:creationId xmlns:a16="http://schemas.microsoft.com/office/drawing/2014/main" id="{52531BCF-8BAF-44AF-887F-F0FDA9682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7" name="Picture 2">
          <a:extLst>
            <a:ext uri="{FF2B5EF4-FFF2-40B4-BE49-F238E27FC236}">
              <a16:creationId xmlns:a16="http://schemas.microsoft.com/office/drawing/2014/main" id="{1F763587-E9F1-453D-9E8B-D639373E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8" name="Picture 2">
          <a:extLst>
            <a:ext uri="{FF2B5EF4-FFF2-40B4-BE49-F238E27FC236}">
              <a16:creationId xmlns:a16="http://schemas.microsoft.com/office/drawing/2014/main" id="{10E27ADA-9179-46A8-AB92-6F6545F7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9" name="Picture 2">
          <a:extLst>
            <a:ext uri="{FF2B5EF4-FFF2-40B4-BE49-F238E27FC236}">
              <a16:creationId xmlns:a16="http://schemas.microsoft.com/office/drawing/2014/main" id="{44C016ED-2356-44D8-888D-230C2651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0" name="Picture 2">
          <a:extLst>
            <a:ext uri="{FF2B5EF4-FFF2-40B4-BE49-F238E27FC236}">
              <a16:creationId xmlns:a16="http://schemas.microsoft.com/office/drawing/2014/main" id="{7BD1666F-594C-4A5C-888C-1B06F9DF8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1" name="Picture 2">
          <a:extLst>
            <a:ext uri="{FF2B5EF4-FFF2-40B4-BE49-F238E27FC236}">
              <a16:creationId xmlns:a16="http://schemas.microsoft.com/office/drawing/2014/main" id="{A02D88B1-F8EF-4710-BE05-B125B3D35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2" name="Picture 2">
          <a:extLst>
            <a:ext uri="{FF2B5EF4-FFF2-40B4-BE49-F238E27FC236}">
              <a16:creationId xmlns:a16="http://schemas.microsoft.com/office/drawing/2014/main" id="{A5F9AFDB-BB98-495B-B9E3-4EB3148B7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3" name="Picture 2">
          <a:extLst>
            <a:ext uri="{FF2B5EF4-FFF2-40B4-BE49-F238E27FC236}">
              <a16:creationId xmlns:a16="http://schemas.microsoft.com/office/drawing/2014/main" id="{051A0CE3-8EBF-4212-ABDD-13CDC1E1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4" name="Picture 2">
          <a:extLst>
            <a:ext uri="{FF2B5EF4-FFF2-40B4-BE49-F238E27FC236}">
              <a16:creationId xmlns:a16="http://schemas.microsoft.com/office/drawing/2014/main" id="{9C9A2E42-8AA2-4241-854D-CB1457AA4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5" name="Picture 2">
          <a:extLst>
            <a:ext uri="{FF2B5EF4-FFF2-40B4-BE49-F238E27FC236}">
              <a16:creationId xmlns:a16="http://schemas.microsoft.com/office/drawing/2014/main" id="{A6653D24-5868-4F28-A7BC-D70102A50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6" name="Picture 2">
          <a:extLst>
            <a:ext uri="{FF2B5EF4-FFF2-40B4-BE49-F238E27FC236}">
              <a16:creationId xmlns:a16="http://schemas.microsoft.com/office/drawing/2014/main" id="{C883CC0D-77EA-4CF4-8158-0C2675277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7" name="Picture 2">
          <a:extLst>
            <a:ext uri="{FF2B5EF4-FFF2-40B4-BE49-F238E27FC236}">
              <a16:creationId xmlns:a16="http://schemas.microsoft.com/office/drawing/2014/main" id="{F372EF98-39E1-44E7-BC58-D50A3263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8" name="Picture 2">
          <a:extLst>
            <a:ext uri="{FF2B5EF4-FFF2-40B4-BE49-F238E27FC236}">
              <a16:creationId xmlns:a16="http://schemas.microsoft.com/office/drawing/2014/main" id="{29F51BF4-7A25-486F-8001-E85C82FB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9" name="Picture 2">
          <a:extLst>
            <a:ext uri="{FF2B5EF4-FFF2-40B4-BE49-F238E27FC236}">
              <a16:creationId xmlns:a16="http://schemas.microsoft.com/office/drawing/2014/main" id="{04393D1A-3FDE-4DAB-B163-78CBFEEFC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0" name="Picture 2">
          <a:extLst>
            <a:ext uri="{FF2B5EF4-FFF2-40B4-BE49-F238E27FC236}">
              <a16:creationId xmlns:a16="http://schemas.microsoft.com/office/drawing/2014/main" id="{75882410-1381-41F9-B275-DF255C183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1" name="Picture 2">
          <a:extLst>
            <a:ext uri="{FF2B5EF4-FFF2-40B4-BE49-F238E27FC236}">
              <a16:creationId xmlns:a16="http://schemas.microsoft.com/office/drawing/2014/main" id="{A258EEBA-CA2E-4C34-AA8B-8C6F977F8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2" name="Picture 2">
          <a:extLst>
            <a:ext uri="{FF2B5EF4-FFF2-40B4-BE49-F238E27FC236}">
              <a16:creationId xmlns:a16="http://schemas.microsoft.com/office/drawing/2014/main" id="{70897CCB-D76A-42C9-AB74-F2666F7D4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3" name="Picture 2">
          <a:extLst>
            <a:ext uri="{FF2B5EF4-FFF2-40B4-BE49-F238E27FC236}">
              <a16:creationId xmlns:a16="http://schemas.microsoft.com/office/drawing/2014/main" id="{F85BD692-87B9-4C36-9C8F-11859C0CC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4" name="Picture 2">
          <a:extLst>
            <a:ext uri="{FF2B5EF4-FFF2-40B4-BE49-F238E27FC236}">
              <a16:creationId xmlns:a16="http://schemas.microsoft.com/office/drawing/2014/main" id="{0A469873-D7DA-4EBB-B7F7-3B06A25B0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5" name="Picture 2">
          <a:extLst>
            <a:ext uri="{FF2B5EF4-FFF2-40B4-BE49-F238E27FC236}">
              <a16:creationId xmlns:a16="http://schemas.microsoft.com/office/drawing/2014/main" id="{900F138A-16CB-482D-B899-6D070C21B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6" name="Picture 2">
          <a:extLst>
            <a:ext uri="{FF2B5EF4-FFF2-40B4-BE49-F238E27FC236}">
              <a16:creationId xmlns:a16="http://schemas.microsoft.com/office/drawing/2014/main" id="{9593AF64-5BCF-4370-951C-33099365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7" name="Picture 2">
          <a:extLst>
            <a:ext uri="{FF2B5EF4-FFF2-40B4-BE49-F238E27FC236}">
              <a16:creationId xmlns:a16="http://schemas.microsoft.com/office/drawing/2014/main" id="{D8C526EC-2DE3-474E-96ED-6A586C592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8" name="Picture 2">
          <a:extLst>
            <a:ext uri="{FF2B5EF4-FFF2-40B4-BE49-F238E27FC236}">
              <a16:creationId xmlns:a16="http://schemas.microsoft.com/office/drawing/2014/main" id="{D857F95C-50ED-48DD-8AF0-F9149FB73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9" name="Picture 2">
          <a:extLst>
            <a:ext uri="{FF2B5EF4-FFF2-40B4-BE49-F238E27FC236}">
              <a16:creationId xmlns:a16="http://schemas.microsoft.com/office/drawing/2014/main" id="{D1A31AF3-5EA3-4B89-A7B0-00534685F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0" name="Picture 2">
          <a:extLst>
            <a:ext uri="{FF2B5EF4-FFF2-40B4-BE49-F238E27FC236}">
              <a16:creationId xmlns:a16="http://schemas.microsoft.com/office/drawing/2014/main" id="{E29E4272-B2BC-4521-B9E4-297C08987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1" name="Picture 2">
          <a:extLst>
            <a:ext uri="{FF2B5EF4-FFF2-40B4-BE49-F238E27FC236}">
              <a16:creationId xmlns:a16="http://schemas.microsoft.com/office/drawing/2014/main" id="{A00E709F-98EA-4016-BB6D-D4E5BF4AD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2" name="Picture 2">
          <a:extLst>
            <a:ext uri="{FF2B5EF4-FFF2-40B4-BE49-F238E27FC236}">
              <a16:creationId xmlns:a16="http://schemas.microsoft.com/office/drawing/2014/main" id="{C65F9C51-A580-4D21-88A5-B06C7405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3" name="Picture 2">
          <a:extLst>
            <a:ext uri="{FF2B5EF4-FFF2-40B4-BE49-F238E27FC236}">
              <a16:creationId xmlns:a16="http://schemas.microsoft.com/office/drawing/2014/main" id="{1D204EB1-9884-451F-8A1E-AE2229E0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4" name="Picture 2">
          <a:extLst>
            <a:ext uri="{FF2B5EF4-FFF2-40B4-BE49-F238E27FC236}">
              <a16:creationId xmlns:a16="http://schemas.microsoft.com/office/drawing/2014/main" id="{F252F0B3-5446-48D9-A4B1-02D43D8EF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5" name="Picture 2">
          <a:extLst>
            <a:ext uri="{FF2B5EF4-FFF2-40B4-BE49-F238E27FC236}">
              <a16:creationId xmlns:a16="http://schemas.microsoft.com/office/drawing/2014/main" id="{183F0FE8-217C-42BB-8F8E-C3B335C96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6" name="Picture 2">
          <a:extLst>
            <a:ext uri="{FF2B5EF4-FFF2-40B4-BE49-F238E27FC236}">
              <a16:creationId xmlns:a16="http://schemas.microsoft.com/office/drawing/2014/main" id="{5ABE43D7-474A-478D-A332-98B358B6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C1AB10F1-FF38-47EB-88E5-F4E1223C4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8" name="Picture 2">
          <a:extLst>
            <a:ext uri="{FF2B5EF4-FFF2-40B4-BE49-F238E27FC236}">
              <a16:creationId xmlns:a16="http://schemas.microsoft.com/office/drawing/2014/main" id="{C8F2A76B-7815-4E6B-BD81-AF25FA021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6ED1E467-422F-4DC3-8669-E0AF807CA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1148443</xdr:colOff>
      <xdr:row>1</xdr:row>
      <xdr:rowOff>390987</xdr:rowOff>
    </xdr:to>
    <xdr:pic>
      <xdr:nvPicPr>
        <xdr:cNvPr id="160" name="Picture 2">
          <a:extLst>
            <a:ext uri="{FF2B5EF4-FFF2-40B4-BE49-F238E27FC236}">
              <a16:creationId xmlns:a16="http://schemas.microsoft.com/office/drawing/2014/main" id="{3611FF4E-D856-41E6-A442-C2D0E62DD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773793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456376</xdr:colOff>
      <xdr:row>0</xdr:row>
      <xdr:rowOff>0</xdr:rowOff>
    </xdr:from>
    <xdr:to>
      <xdr:col>11</xdr:col>
      <xdr:colOff>321871</xdr:colOff>
      <xdr:row>1</xdr:row>
      <xdr:rowOff>294005</xdr:rowOff>
    </xdr:to>
    <xdr:pic>
      <xdr:nvPicPr>
        <xdr:cNvPr id="161" name="Picture 2">
          <a:extLst>
            <a:ext uri="{FF2B5EF4-FFF2-40B4-BE49-F238E27FC236}">
              <a16:creationId xmlns:a16="http://schemas.microsoft.com/office/drawing/2014/main" id="{FF22E703-396E-4AE6-A795-5C92372DD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26105" y="0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6F9647C-E3C3-46AE-B397-1B86E97D7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2AC5F2-7381-48BF-8C42-A03C67F3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F695576-4342-475F-AF6B-0A18322C8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EDA09459-3CAD-4522-8E55-4F9F5A617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6EB84171-93A3-4AE3-8DBC-27AF07E65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80D8AB6-69B6-4009-BEE9-3100E463A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E0C6D687-CA10-4113-AEE5-15612E493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CB1CC3F1-FA11-4CDD-A4D0-ACACFB040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2BB6A0AC-2DD1-4A1A-A3E0-8AE6B2458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91083183-05A9-4E20-9447-480F64F26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FA5212A9-C924-468F-9C00-C3933F5B1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CF741DFC-4C56-4CF3-A2BE-7075F5C74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179A2333-E79F-4854-A407-DE8EBD763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B4E6248D-CEF9-4C06-94C6-5E01E0802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319E5EE9-3588-426F-ABFB-9FEA7FDD2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6DB2746D-E2A2-4242-A449-242135525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AB8B25A-4BE4-4D3F-B829-AAFE04961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9E441A16-95FF-4839-AB3D-DBC11924A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17DB6114-934E-44EC-AA25-5E444E5D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695ABB87-D055-4CAA-8698-115C036F1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46E2B211-8A7B-4728-89B5-20D9DD98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id="{24919DC6-BC82-4808-B973-6C6772DE3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id="{D8D4326F-F6EC-4AEF-981B-8EDF0DF94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41D0B4CC-2C8A-4E39-9BA4-17F75DD75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48F8C884-85BE-4CD4-AF87-7626D901F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20D6A849-9F18-4C63-8DD2-96CCB41EB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D84CBDD6-62E2-4E4D-A240-A89F3CA1E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9" name="Picture 2">
          <a:extLst>
            <a:ext uri="{FF2B5EF4-FFF2-40B4-BE49-F238E27FC236}">
              <a16:creationId xmlns:a16="http://schemas.microsoft.com/office/drawing/2014/main" id="{59BC71F9-2C2C-4D5C-8559-B0621ABF9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id="{2B49A710-DF6A-4FB9-B0D7-D1FE8BB14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1" name="Picture 2">
          <a:extLst>
            <a:ext uri="{FF2B5EF4-FFF2-40B4-BE49-F238E27FC236}">
              <a16:creationId xmlns:a16="http://schemas.microsoft.com/office/drawing/2014/main" id="{3D50FEDC-DA35-4A17-BF49-8A55F97A3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id="{87317163-456B-46F1-AE88-924F8780E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id="{88964660-CFE3-4445-9E65-B61009540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id="{3EE9AC84-C775-4AF9-A525-BD0D2FFB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EC3FB57E-BC0D-44E5-937E-A74C2C007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89F074DC-01F5-40FB-BB74-DAF6291D1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57AE931B-1F12-4B44-A4E7-9546D0C0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8" name="Picture 2">
          <a:extLst>
            <a:ext uri="{FF2B5EF4-FFF2-40B4-BE49-F238E27FC236}">
              <a16:creationId xmlns:a16="http://schemas.microsoft.com/office/drawing/2014/main" id="{EAE12789-107F-4946-827E-55B47610C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id="{612D15E5-72DE-488D-8AC8-4BE70D0E0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0" name="Picture 2">
          <a:extLst>
            <a:ext uri="{FF2B5EF4-FFF2-40B4-BE49-F238E27FC236}">
              <a16:creationId xmlns:a16="http://schemas.microsoft.com/office/drawing/2014/main" id="{C5AA5C0B-89D5-4C6B-A397-370BD2598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1" name="Picture 2">
          <a:extLst>
            <a:ext uri="{FF2B5EF4-FFF2-40B4-BE49-F238E27FC236}">
              <a16:creationId xmlns:a16="http://schemas.microsoft.com/office/drawing/2014/main" id="{DEB774AC-7B9D-41EA-86D1-F265E80E4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id="{3B357D61-D879-40AF-AE5F-141DA717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id="{DF74D3EC-615E-440D-89B2-4CD75FEE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4" name="Picture 2">
          <a:extLst>
            <a:ext uri="{FF2B5EF4-FFF2-40B4-BE49-F238E27FC236}">
              <a16:creationId xmlns:a16="http://schemas.microsoft.com/office/drawing/2014/main" id="{0239B580-CAB3-4CF6-9D76-4D5700A77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5" name="Picture 2">
          <a:extLst>
            <a:ext uri="{FF2B5EF4-FFF2-40B4-BE49-F238E27FC236}">
              <a16:creationId xmlns:a16="http://schemas.microsoft.com/office/drawing/2014/main" id="{04D4B615-DEA7-45FD-BF25-F6205BE3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6" name="Picture 2">
          <a:extLst>
            <a:ext uri="{FF2B5EF4-FFF2-40B4-BE49-F238E27FC236}">
              <a16:creationId xmlns:a16="http://schemas.microsoft.com/office/drawing/2014/main" id="{50EE9861-F146-4764-812E-AC3F07BE2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7" name="Picture 2">
          <a:extLst>
            <a:ext uri="{FF2B5EF4-FFF2-40B4-BE49-F238E27FC236}">
              <a16:creationId xmlns:a16="http://schemas.microsoft.com/office/drawing/2014/main" id="{D08E1EFE-F791-4AA2-8257-10D2A9947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id="{F6454728-D9AD-4C41-95BA-FFF484386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id="{88BEAACF-CCB7-46D7-B9D2-1DE167F4C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1748DA19-78FF-4D6D-A190-0268FFD6F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1" name="Picture 2">
          <a:extLst>
            <a:ext uri="{FF2B5EF4-FFF2-40B4-BE49-F238E27FC236}">
              <a16:creationId xmlns:a16="http://schemas.microsoft.com/office/drawing/2014/main" id="{DA670D36-3170-47AF-9B87-C606B9350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2" name="Picture 2">
          <a:extLst>
            <a:ext uri="{FF2B5EF4-FFF2-40B4-BE49-F238E27FC236}">
              <a16:creationId xmlns:a16="http://schemas.microsoft.com/office/drawing/2014/main" id="{50B8049F-743F-4A59-B9B3-A7F209142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3" name="Picture 2">
          <a:extLst>
            <a:ext uri="{FF2B5EF4-FFF2-40B4-BE49-F238E27FC236}">
              <a16:creationId xmlns:a16="http://schemas.microsoft.com/office/drawing/2014/main" id="{467C19B5-21AF-4D4D-B94B-956EBD0CB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4" name="Picture 2">
          <a:extLst>
            <a:ext uri="{FF2B5EF4-FFF2-40B4-BE49-F238E27FC236}">
              <a16:creationId xmlns:a16="http://schemas.microsoft.com/office/drawing/2014/main" id="{9D05AD32-33E8-4689-9545-3BB80C97A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5" name="Picture 2">
          <a:extLst>
            <a:ext uri="{FF2B5EF4-FFF2-40B4-BE49-F238E27FC236}">
              <a16:creationId xmlns:a16="http://schemas.microsoft.com/office/drawing/2014/main" id="{E31ADABC-5EC6-44FD-B66C-2CA575E62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6" name="Picture 2">
          <a:extLst>
            <a:ext uri="{FF2B5EF4-FFF2-40B4-BE49-F238E27FC236}">
              <a16:creationId xmlns:a16="http://schemas.microsoft.com/office/drawing/2014/main" id="{16085554-ED03-4385-8D24-4B5894281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7" name="Picture 2">
          <a:extLst>
            <a:ext uri="{FF2B5EF4-FFF2-40B4-BE49-F238E27FC236}">
              <a16:creationId xmlns:a16="http://schemas.microsoft.com/office/drawing/2014/main" id="{1F2E0694-8767-43BD-9C5D-8B99FDC20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8" name="Picture 2">
          <a:extLst>
            <a:ext uri="{FF2B5EF4-FFF2-40B4-BE49-F238E27FC236}">
              <a16:creationId xmlns:a16="http://schemas.microsoft.com/office/drawing/2014/main" id="{10EEA911-F463-46A1-B99E-F083E338F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9" name="Picture 2">
          <a:extLst>
            <a:ext uri="{FF2B5EF4-FFF2-40B4-BE49-F238E27FC236}">
              <a16:creationId xmlns:a16="http://schemas.microsoft.com/office/drawing/2014/main" id="{2C0DB04A-486D-46B4-9BC0-86B29C009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0" name="Picture 2">
          <a:extLst>
            <a:ext uri="{FF2B5EF4-FFF2-40B4-BE49-F238E27FC236}">
              <a16:creationId xmlns:a16="http://schemas.microsoft.com/office/drawing/2014/main" id="{78CCAC8C-CF8E-4B17-9D39-1F3DC9AF5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1" name="Picture 2">
          <a:extLst>
            <a:ext uri="{FF2B5EF4-FFF2-40B4-BE49-F238E27FC236}">
              <a16:creationId xmlns:a16="http://schemas.microsoft.com/office/drawing/2014/main" id="{0A868816-4EF4-4282-83FA-2D6797EA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2" name="Picture 2">
          <a:extLst>
            <a:ext uri="{FF2B5EF4-FFF2-40B4-BE49-F238E27FC236}">
              <a16:creationId xmlns:a16="http://schemas.microsoft.com/office/drawing/2014/main" id="{CC3A2785-C1AB-47E3-B007-063B3A6E5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3" name="Picture 2">
          <a:extLst>
            <a:ext uri="{FF2B5EF4-FFF2-40B4-BE49-F238E27FC236}">
              <a16:creationId xmlns:a16="http://schemas.microsoft.com/office/drawing/2014/main" id="{3D80ABF1-FE64-4163-91F4-A7C4A1A72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4" name="Picture 2">
          <a:extLst>
            <a:ext uri="{FF2B5EF4-FFF2-40B4-BE49-F238E27FC236}">
              <a16:creationId xmlns:a16="http://schemas.microsoft.com/office/drawing/2014/main" id="{79198F23-C8EE-438A-A404-26960CB15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id="{6AC80C8E-A22B-4D64-AE7C-E092BC6B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6" name="Picture 2">
          <a:extLst>
            <a:ext uri="{FF2B5EF4-FFF2-40B4-BE49-F238E27FC236}">
              <a16:creationId xmlns:a16="http://schemas.microsoft.com/office/drawing/2014/main" id="{676AFEF9-2950-4265-83BD-2F5A57710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7" name="Picture 2">
          <a:extLst>
            <a:ext uri="{FF2B5EF4-FFF2-40B4-BE49-F238E27FC236}">
              <a16:creationId xmlns:a16="http://schemas.microsoft.com/office/drawing/2014/main" id="{604EA5ED-3E3E-46CA-9EDF-9C76DFB30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8" name="Picture 2">
          <a:extLst>
            <a:ext uri="{FF2B5EF4-FFF2-40B4-BE49-F238E27FC236}">
              <a16:creationId xmlns:a16="http://schemas.microsoft.com/office/drawing/2014/main" id="{0F0E227A-9420-4C6B-B275-0F7DFB7A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9" name="Picture 2">
          <a:extLst>
            <a:ext uri="{FF2B5EF4-FFF2-40B4-BE49-F238E27FC236}">
              <a16:creationId xmlns:a16="http://schemas.microsoft.com/office/drawing/2014/main" id="{EF80AFF2-0E1C-42C0-8654-7B2F4D563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0" name="Picture 2">
          <a:extLst>
            <a:ext uri="{FF2B5EF4-FFF2-40B4-BE49-F238E27FC236}">
              <a16:creationId xmlns:a16="http://schemas.microsoft.com/office/drawing/2014/main" id="{CC11E094-63EB-4D23-89B5-611A62249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1" name="Picture 2">
          <a:extLst>
            <a:ext uri="{FF2B5EF4-FFF2-40B4-BE49-F238E27FC236}">
              <a16:creationId xmlns:a16="http://schemas.microsoft.com/office/drawing/2014/main" id="{18B77604-A161-406F-85AF-371F82526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2" name="Picture 2">
          <a:extLst>
            <a:ext uri="{FF2B5EF4-FFF2-40B4-BE49-F238E27FC236}">
              <a16:creationId xmlns:a16="http://schemas.microsoft.com/office/drawing/2014/main" id="{A86487EF-6DD9-4B48-984C-AC687AF6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3" name="Picture 2">
          <a:extLst>
            <a:ext uri="{FF2B5EF4-FFF2-40B4-BE49-F238E27FC236}">
              <a16:creationId xmlns:a16="http://schemas.microsoft.com/office/drawing/2014/main" id="{77BD57FD-8700-4993-B1ED-76179168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4" name="Picture 2">
          <a:extLst>
            <a:ext uri="{FF2B5EF4-FFF2-40B4-BE49-F238E27FC236}">
              <a16:creationId xmlns:a16="http://schemas.microsoft.com/office/drawing/2014/main" id="{C2A70783-AD4E-4B56-AA47-7600D78F8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5" name="Picture 2">
          <a:extLst>
            <a:ext uri="{FF2B5EF4-FFF2-40B4-BE49-F238E27FC236}">
              <a16:creationId xmlns:a16="http://schemas.microsoft.com/office/drawing/2014/main" id="{B416C41A-4A7A-44EB-9C9B-DE29B670E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6" name="Picture 2">
          <a:extLst>
            <a:ext uri="{FF2B5EF4-FFF2-40B4-BE49-F238E27FC236}">
              <a16:creationId xmlns:a16="http://schemas.microsoft.com/office/drawing/2014/main" id="{09DC951D-5A2B-44BA-86D2-1F7CA8E4A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7" name="Picture 2">
          <a:extLst>
            <a:ext uri="{FF2B5EF4-FFF2-40B4-BE49-F238E27FC236}">
              <a16:creationId xmlns:a16="http://schemas.microsoft.com/office/drawing/2014/main" id="{2E75EDA6-6943-42FB-85D3-861A10CA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8" name="Picture 2">
          <a:extLst>
            <a:ext uri="{FF2B5EF4-FFF2-40B4-BE49-F238E27FC236}">
              <a16:creationId xmlns:a16="http://schemas.microsoft.com/office/drawing/2014/main" id="{A7DAF356-8CE6-40BE-879A-0199BDB4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9" name="Picture 2">
          <a:extLst>
            <a:ext uri="{FF2B5EF4-FFF2-40B4-BE49-F238E27FC236}">
              <a16:creationId xmlns:a16="http://schemas.microsoft.com/office/drawing/2014/main" id="{8AB45AB3-48D8-48D3-A115-A0723CA5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0" name="Picture 2">
          <a:extLst>
            <a:ext uri="{FF2B5EF4-FFF2-40B4-BE49-F238E27FC236}">
              <a16:creationId xmlns:a16="http://schemas.microsoft.com/office/drawing/2014/main" id="{11CEAC61-F757-41BE-9B6F-5C70E5C81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1" name="Picture 2">
          <a:extLst>
            <a:ext uri="{FF2B5EF4-FFF2-40B4-BE49-F238E27FC236}">
              <a16:creationId xmlns:a16="http://schemas.microsoft.com/office/drawing/2014/main" id="{1EC19015-E338-49AA-B438-CB29E731C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2" name="Picture 2">
          <a:extLst>
            <a:ext uri="{FF2B5EF4-FFF2-40B4-BE49-F238E27FC236}">
              <a16:creationId xmlns:a16="http://schemas.microsoft.com/office/drawing/2014/main" id="{229E6863-0D75-4F3D-A510-954B71F3B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3" name="Picture 2">
          <a:extLst>
            <a:ext uri="{FF2B5EF4-FFF2-40B4-BE49-F238E27FC236}">
              <a16:creationId xmlns:a16="http://schemas.microsoft.com/office/drawing/2014/main" id="{C7DCD433-08F9-4F46-B911-EB3462CC2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4" name="Picture 2">
          <a:extLst>
            <a:ext uri="{FF2B5EF4-FFF2-40B4-BE49-F238E27FC236}">
              <a16:creationId xmlns:a16="http://schemas.microsoft.com/office/drawing/2014/main" id="{57DC6B86-D0A8-4AFD-981F-8C255E556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5" name="Picture 2">
          <a:extLst>
            <a:ext uri="{FF2B5EF4-FFF2-40B4-BE49-F238E27FC236}">
              <a16:creationId xmlns:a16="http://schemas.microsoft.com/office/drawing/2014/main" id="{990C9593-3C18-47B0-A31E-80BFD91A7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6" name="Picture 2">
          <a:extLst>
            <a:ext uri="{FF2B5EF4-FFF2-40B4-BE49-F238E27FC236}">
              <a16:creationId xmlns:a16="http://schemas.microsoft.com/office/drawing/2014/main" id="{861D8FF5-0AB9-414A-8E56-DB6B72CFC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id="{717C17A5-13E2-4FBC-A5D9-CEA7D62E5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8" name="Picture 2">
          <a:extLst>
            <a:ext uri="{FF2B5EF4-FFF2-40B4-BE49-F238E27FC236}">
              <a16:creationId xmlns:a16="http://schemas.microsoft.com/office/drawing/2014/main" id="{A2B6E726-F980-4DA6-8C71-674036E0E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9" name="Picture 2">
          <a:extLst>
            <a:ext uri="{FF2B5EF4-FFF2-40B4-BE49-F238E27FC236}">
              <a16:creationId xmlns:a16="http://schemas.microsoft.com/office/drawing/2014/main" id="{5461C31C-60B9-44AB-9840-BC41A12E1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0" name="Picture 2">
          <a:extLst>
            <a:ext uri="{FF2B5EF4-FFF2-40B4-BE49-F238E27FC236}">
              <a16:creationId xmlns:a16="http://schemas.microsoft.com/office/drawing/2014/main" id="{1B35AED8-4C3E-4F7E-9055-61F4F0C4E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1" name="Picture 2">
          <a:extLst>
            <a:ext uri="{FF2B5EF4-FFF2-40B4-BE49-F238E27FC236}">
              <a16:creationId xmlns:a16="http://schemas.microsoft.com/office/drawing/2014/main" id="{B2246B60-9998-46E2-A89C-3FB10C620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2" name="Picture 2">
          <a:extLst>
            <a:ext uri="{FF2B5EF4-FFF2-40B4-BE49-F238E27FC236}">
              <a16:creationId xmlns:a16="http://schemas.microsoft.com/office/drawing/2014/main" id="{10DCFFFF-AE2B-4CA2-9CC9-7439C7D29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3" name="Picture 2">
          <a:extLst>
            <a:ext uri="{FF2B5EF4-FFF2-40B4-BE49-F238E27FC236}">
              <a16:creationId xmlns:a16="http://schemas.microsoft.com/office/drawing/2014/main" id="{90A14420-2096-4703-BFA6-BDD3289B5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4" name="Picture 2">
          <a:extLst>
            <a:ext uri="{FF2B5EF4-FFF2-40B4-BE49-F238E27FC236}">
              <a16:creationId xmlns:a16="http://schemas.microsoft.com/office/drawing/2014/main" id="{D56B8CB0-CF6C-402D-880D-35A6160BF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5" name="Picture 2">
          <a:extLst>
            <a:ext uri="{FF2B5EF4-FFF2-40B4-BE49-F238E27FC236}">
              <a16:creationId xmlns:a16="http://schemas.microsoft.com/office/drawing/2014/main" id="{9918F76A-C203-4C2A-90BC-6F14961F9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6" name="Picture 2">
          <a:extLst>
            <a:ext uri="{FF2B5EF4-FFF2-40B4-BE49-F238E27FC236}">
              <a16:creationId xmlns:a16="http://schemas.microsoft.com/office/drawing/2014/main" id="{61BC7BE6-64A8-4150-8F5D-1CC35F07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7" name="Picture 2">
          <a:extLst>
            <a:ext uri="{FF2B5EF4-FFF2-40B4-BE49-F238E27FC236}">
              <a16:creationId xmlns:a16="http://schemas.microsoft.com/office/drawing/2014/main" id="{3C547639-790D-4B2B-81B8-D5FF101A6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8" name="Picture 2">
          <a:extLst>
            <a:ext uri="{FF2B5EF4-FFF2-40B4-BE49-F238E27FC236}">
              <a16:creationId xmlns:a16="http://schemas.microsoft.com/office/drawing/2014/main" id="{1EA8FAAC-2001-4001-BABC-9EE0A84B5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9" name="Picture 2">
          <a:extLst>
            <a:ext uri="{FF2B5EF4-FFF2-40B4-BE49-F238E27FC236}">
              <a16:creationId xmlns:a16="http://schemas.microsoft.com/office/drawing/2014/main" id="{F4A5E1C7-85C4-4782-9575-A02BC0E51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0" name="Picture 2">
          <a:extLst>
            <a:ext uri="{FF2B5EF4-FFF2-40B4-BE49-F238E27FC236}">
              <a16:creationId xmlns:a16="http://schemas.microsoft.com/office/drawing/2014/main" id="{9D9035B9-F9B5-4487-A403-7F7D276C7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1" name="Picture 2">
          <a:extLst>
            <a:ext uri="{FF2B5EF4-FFF2-40B4-BE49-F238E27FC236}">
              <a16:creationId xmlns:a16="http://schemas.microsoft.com/office/drawing/2014/main" id="{D10C5E7D-11D8-46A0-9CBB-C9A47E0EC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2" name="Picture 2">
          <a:extLst>
            <a:ext uri="{FF2B5EF4-FFF2-40B4-BE49-F238E27FC236}">
              <a16:creationId xmlns:a16="http://schemas.microsoft.com/office/drawing/2014/main" id="{A9B399AD-5F5C-4B53-A2CF-55DAA18CE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3" name="Picture 2">
          <a:extLst>
            <a:ext uri="{FF2B5EF4-FFF2-40B4-BE49-F238E27FC236}">
              <a16:creationId xmlns:a16="http://schemas.microsoft.com/office/drawing/2014/main" id="{A237F12D-1295-46CD-9AF9-AA782B950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4" name="Picture 2">
          <a:extLst>
            <a:ext uri="{FF2B5EF4-FFF2-40B4-BE49-F238E27FC236}">
              <a16:creationId xmlns:a16="http://schemas.microsoft.com/office/drawing/2014/main" id="{EA499CC5-FF57-401D-A362-F1D118D7B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8A424D7A-AF6C-4835-8B3F-AF6636DD3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6" name="Picture 2">
          <a:extLst>
            <a:ext uri="{FF2B5EF4-FFF2-40B4-BE49-F238E27FC236}">
              <a16:creationId xmlns:a16="http://schemas.microsoft.com/office/drawing/2014/main" id="{7EDDFDFE-89B7-4626-BA3D-36402F34E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7" name="Picture 2">
          <a:extLst>
            <a:ext uri="{FF2B5EF4-FFF2-40B4-BE49-F238E27FC236}">
              <a16:creationId xmlns:a16="http://schemas.microsoft.com/office/drawing/2014/main" id="{E11F5247-9C60-4552-AE16-39AE08F2B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8" name="Picture 2">
          <a:extLst>
            <a:ext uri="{FF2B5EF4-FFF2-40B4-BE49-F238E27FC236}">
              <a16:creationId xmlns:a16="http://schemas.microsoft.com/office/drawing/2014/main" id="{3CA7CC5C-15DC-464F-9183-C604EED0A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9" name="Picture 2">
          <a:extLst>
            <a:ext uri="{FF2B5EF4-FFF2-40B4-BE49-F238E27FC236}">
              <a16:creationId xmlns:a16="http://schemas.microsoft.com/office/drawing/2014/main" id="{AFFF100F-8FC0-41B1-B13F-E851ECBBA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0" name="Picture 2">
          <a:extLst>
            <a:ext uri="{FF2B5EF4-FFF2-40B4-BE49-F238E27FC236}">
              <a16:creationId xmlns:a16="http://schemas.microsoft.com/office/drawing/2014/main" id="{7EED7CB8-7BB2-4179-9808-8F1D622F8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1" name="Picture 2">
          <a:extLst>
            <a:ext uri="{FF2B5EF4-FFF2-40B4-BE49-F238E27FC236}">
              <a16:creationId xmlns:a16="http://schemas.microsoft.com/office/drawing/2014/main" id="{7F501DE9-8C0F-4F9E-A1B0-0141F931E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2" name="Picture 2">
          <a:extLst>
            <a:ext uri="{FF2B5EF4-FFF2-40B4-BE49-F238E27FC236}">
              <a16:creationId xmlns:a16="http://schemas.microsoft.com/office/drawing/2014/main" id="{B9EADAB7-2306-4C6C-9F18-1D770580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3" name="Picture 2">
          <a:extLst>
            <a:ext uri="{FF2B5EF4-FFF2-40B4-BE49-F238E27FC236}">
              <a16:creationId xmlns:a16="http://schemas.microsoft.com/office/drawing/2014/main" id="{1F0DCB5E-3DD3-4DCC-A5A4-6168A50A3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4" name="Picture 2">
          <a:extLst>
            <a:ext uri="{FF2B5EF4-FFF2-40B4-BE49-F238E27FC236}">
              <a16:creationId xmlns:a16="http://schemas.microsoft.com/office/drawing/2014/main" id="{A50FD465-EFFB-45CA-8577-1438AB34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5" name="Picture 2">
          <a:extLst>
            <a:ext uri="{FF2B5EF4-FFF2-40B4-BE49-F238E27FC236}">
              <a16:creationId xmlns:a16="http://schemas.microsoft.com/office/drawing/2014/main" id="{C7DA1604-F9A3-46A7-A1E1-E0AB95B87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6" name="Picture 2">
          <a:extLst>
            <a:ext uri="{FF2B5EF4-FFF2-40B4-BE49-F238E27FC236}">
              <a16:creationId xmlns:a16="http://schemas.microsoft.com/office/drawing/2014/main" id="{F777F2C4-7701-4EB3-99E9-A074314F2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7" name="Picture 2">
          <a:extLst>
            <a:ext uri="{FF2B5EF4-FFF2-40B4-BE49-F238E27FC236}">
              <a16:creationId xmlns:a16="http://schemas.microsoft.com/office/drawing/2014/main" id="{573A9D4A-EB16-4830-B73C-52DCEA394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8" name="Picture 2">
          <a:extLst>
            <a:ext uri="{FF2B5EF4-FFF2-40B4-BE49-F238E27FC236}">
              <a16:creationId xmlns:a16="http://schemas.microsoft.com/office/drawing/2014/main" id="{49F26229-6EAA-4E31-BA87-CD8971322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9" name="Picture 2">
          <a:extLst>
            <a:ext uri="{FF2B5EF4-FFF2-40B4-BE49-F238E27FC236}">
              <a16:creationId xmlns:a16="http://schemas.microsoft.com/office/drawing/2014/main" id="{69E15716-5A6E-46FD-A44D-998C6B5F1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0" name="Picture 2">
          <a:extLst>
            <a:ext uri="{FF2B5EF4-FFF2-40B4-BE49-F238E27FC236}">
              <a16:creationId xmlns:a16="http://schemas.microsoft.com/office/drawing/2014/main" id="{EC43D0BE-564F-4DBC-A1BB-926C8D33D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1" name="Picture 2">
          <a:extLst>
            <a:ext uri="{FF2B5EF4-FFF2-40B4-BE49-F238E27FC236}">
              <a16:creationId xmlns:a16="http://schemas.microsoft.com/office/drawing/2014/main" id="{3BC84FBE-D484-4DE3-86DF-0CB02677A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2" name="Picture 2">
          <a:extLst>
            <a:ext uri="{FF2B5EF4-FFF2-40B4-BE49-F238E27FC236}">
              <a16:creationId xmlns:a16="http://schemas.microsoft.com/office/drawing/2014/main" id="{71DC8D03-E9C2-4552-9724-311E5959C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3" name="Picture 2">
          <a:extLst>
            <a:ext uri="{FF2B5EF4-FFF2-40B4-BE49-F238E27FC236}">
              <a16:creationId xmlns:a16="http://schemas.microsoft.com/office/drawing/2014/main" id="{DD5E11E7-C087-4752-93B4-09D4654FC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4" name="Picture 2">
          <a:extLst>
            <a:ext uri="{FF2B5EF4-FFF2-40B4-BE49-F238E27FC236}">
              <a16:creationId xmlns:a16="http://schemas.microsoft.com/office/drawing/2014/main" id="{ABA37581-933A-4E41-8F80-51A85481C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5" name="Picture 2">
          <a:extLst>
            <a:ext uri="{FF2B5EF4-FFF2-40B4-BE49-F238E27FC236}">
              <a16:creationId xmlns:a16="http://schemas.microsoft.com/office/drawing/2014/main" id="{55CABFDA-ADFB-485E-AE03-4377277E5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6" name="Picture 2">
          <a:extLst>
            <a:ext uri="{FF2B5EF4-FFF2-40B4-BE49-F238E27FC236}">
              <a16:creationId xmlns:a16="http://schemas.microsoft.com/office/drawing/2014/main" id="{ED8F4553-36CA-49B0-AF03-E67943E3E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7" name="Picture 2">
          <a:extLst>
            <a:ext uri="{FF2B5EF4-FFF2-40B4-BE49-F238E27FC236}">
              <a16:creationId xmlns:a16="http://schemas.microsoft.com/office/drawing/2014/main" id="{FC624A94-2655-4468-BA84-7359D95E3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8" name="Picture 2">
          <a:extLst>
            <a:ext uri="{FF2B5EF4-FFF2-40B4-BE49-F238E27FC236}">
              <a16:creationId xmlns:a16="http://schemas.microsoft.com/office/drawing/2014/main" id="{F7F5D51A-0098-46AB-BEE9-3030238BF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9" name="Picture 2">
          <a:extLst>
            <a:ext uri="{FF2B5EF4-FFF2-40B4-BE49-F238E27FC236}">
              <a16:creationId xmlns:a16="http://schemas.microsoft.com/office/drawing/2014/main" id="{65AC1009-85E4-4DFB-ABB9-1CBF580C7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0" name="Picture 2">
          <a:extLst>
            <a:ext uri="{FF2B5EF4-FFF2-40B4-BE49-F238E27FC236}">
              <a16:creationId xmlns:a16="http://schemas.microsoft.com/office/drawing/2014/main" id="{B2C6536A-1896-40C7-88A6-E54D3F55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1" name="Picture 2">
          <a:extLst>
            <a:ext uri="{FF2B5EF4-FFF2-40B4-BE49-F238E27FC236}">
              <a16:creationId xmlns:a16="http://schemas.microsoft.com/office/drawing/2014/main" id="{A379702E-3834-410F-BF77-E35C4A398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2" name="Picture 2">
          <a:extLst>
            <a:ext uri="{FF2B5EF4-FFF2-40B4-BE49-F238E27FC236}">
              <a16:creationId xmlns:a16="http://schemas.microsoft.com/office/drawing/2014/main" id="{16EEAD53-07FD-4F0C-88B1-FCAECD7BF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3" name="Picture 2">
          <a:extLst>
            <a:ext uri="{FF2B5EF4-FFF2-40B4-BE49-F238E27FC236}">
              <a16:creationId xmlns:a16="http://schemas.microsoft.com/office/drawing/2014/main" id="{66B645B4-56A9-4D72-89D5-CFFD9CC34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4" name="Picture 2">
          <a:extLst>
            <a:ext uri="{FF2B5EF4-FFF2-40B4-BE49-F238E27FC236}">
              <a16:creationId xmlns:a16="http://schemas.microsoft.com/office/drawing/2014/main" id="{0B9A2028-4199-4436-8116-5DCD044D6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5" name="Picture 2">
          <a:extLst>
            <a:ext uri="{FF2B5EF4-FFF2-40B4-BE49-F238E27FC236}">
              <a16:creationId xmlns:a16="http://schemas.microsoft.com/office/drawing/2014/main" id="{80A66ED0-E0C9-40D6-995F-5DB61C585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6" name="Picture 2">
          <a:extLst>
            <a:ext uri="{FF2B5EF4-FFF2-40B4-BE49-F238E27FC236}">
              <a16:creationId xmlns:a16="http://schemas.microsoft.com/office/drawing/2014/main" id="{590FC385-DE29-4A9E-B939-77B67328D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7" name="Picture 2">
          <a:extLst>
            <a:ext uri="{FF2B5EF4-FFF2-40B4-BE49-F238E27FC236}">
              <a16:creationId xmlns:a16="http://schemas.microsoft.com/office/drawing/2014/main" id="{C983CAB4-C711-42B2-85D0-02658771A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8" name="Picture 2">
          <a:extLst>
            <a:ext uri="{FF2B5EF4-FFF2-40B4-BE49-F238E27FC236}">
              <a16:creationId xmlns:a16="http://schemas.microsoft.com/office/drawing/2014/main" id="{03EEA275-3CD7-42A2-A526-39221D4D8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9" name="Picture 2">
          <a:extLst>
            <a:ext uri="{FF2B5EF4-FFF2-40B4-BE49-F238E27FC236}">
              <a16:creationId xmlns:a16="http://schemas.microsoft.com/office/drawing/2014/main" id="{D00994F0-E03D-4592-B4E5-A477BB7FF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0" name="Picture 2">
          <a:extLst>
            <a:ext uri="{FF2B5EF4-FFF2-40B4-BE49-F238E27FC236}">
              <a16:creationId xmlns:a16="http://schemas.microsoft.com/office/drawing/2014/main" id="{0E2AB764-43DF-4CFB-A76A-C4F52591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1" name="Picture 2">
          <a:extLst>
            <a:ext uri="{FF2B5EF4-FFF2-40B4-BE49-F238E27FC236}">
              <a16:creationId xmlns:a16="http://schemas.microsoft.com/office/drawing/2014/main" id="{3C8F5478-2978-4D9C-A9F1-EB191F3AB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2" name="Picture 2">
          <a:extLst>
            <a:ext uri="{FF2B5EF4-FFF2-40B4-BE49-F238E27FC236}">
              <a16:creationId xmlns:a16="http://schemas.microsoft.com/office/drawing/2014/main" id="{E6A71CA2-E994-42FF-A368-004E8DD0E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3" name="Picture 2">
          <a:extLst>
            <a:ext uri="{FF2B5EF4-FFF2-40B4-BE49-F238E27FC236}">
              <a16:creationId xmlns:a16="http://schemas.microsoft.com/office/drawing/2014/main" id="{4F759DC8-EEB5-4C2F-94AA-E82C5A36C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4" name="Picture 2">
          <a:extLst>
            <a:ext uri="{FF2B5EF4-FFF2-40B4-BE49-F238E27FC236}">
              <a16:creationId xmlns:a16="http://schemas.microsoft.com/office/drawing/2014/main" id="{8AB110D3-F28B-44C2-84A4-04A7F415B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5" name="Picture 2">
          <a:extLst>
            <a:ext uri="{FF2B5EF4-FFF2-40B4-BE49-F238E27FC236}">
              <a16:creationId xmlns:a16="http://schemas.microsoft.com/office/drawing/2014/main" id="{DD03D102-8A8A-494F-8AAB-21BD4791D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6" name="Picture 2">
          <a:extLst>
            <a:ext uri="{FF2B5EF4-FFF2-40B4-BE49-F238E27FC236}">
              <a16:creationId xmlns:a16="http://schemas.microsoft.com/office/drawing/2014/main" id="{6C9DA117-C6FB-4EE0-89E5-8B952B50A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7" name="Picture 2">
          <a:extLst>
            <a:ext uri="{FF2B5EF4-FFF2-40B4-BE49-F238E27FC236}">
              <a16:creationId xmlns:a16="http://schemas.microsoft.com/office/drawing/2014/main" id="{352D2D31-A652-468E-BA00-8DCECCEC6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8" name="Picture 2">
          <a:extLst>
            <a:ext uri="{FF2B5EF4-FFF2-40B4-BE49-F238E27FC236}">
              <a16:creationId xmlns:a16="http://schemas.microsoft.com/office/drawing/2014/main" id="{83010D53-7398-4400-B601-BF160823E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9" name="Picture 2">
          <a:extLst>
            <a:ext uri="{FF2B5EF4-FFF2-40B4-BE49-F238E27FC236}">
              <a16:creationId xmlns:a16="http://schemas.microsoft.com/office/drawing/2014/main" id="{804D4773-E35D-44CC-8675-F8105FD5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0" name="Picture 2">
          <a:extLst>
            <a:ext uri="{FF2B5EF4-FFF2-40B4-BE49-F238E27FC236}">
              <a16:creationId xmlns:a16="http://schemas.microsoft.com/office/drawing/2014/main" id="{799A9A9F-CE5F-4FCA-802F-2B8591D79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1" name="Picture 2">
          <a:extLst>
            <a:ext uri="{FF2B5EF4-FFF2-40B4-BE49-F238E27FC236}">
              <a16:creationId xmlns:a16="http://schemas.microsoft.com/office/drawing/2014/main" id="{13BD76AD-DB82-427E-9469-E7EAFAB22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2" name="Picture 2">
          <a:extLst>
            <a:ext uri="{FF2B5EF4-FFF2-40B4-BE49-F238E27FC236}">
              <a16:creationId xmlns:a16="http://schemas.microsoft.com/office/drawing/2014/main" id="{2B26E6DA-5209-4CC0-9134-2C10F0F3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3" name="Picture 2">
          <a:extLst>
            <a:ext uri="{FF2B5EF4-FFF2-40B4-BE49-F238E27FC236}">
              <a16:creationId xmlns:a16="http://schemas.microsoft.com/office/drawing/2014/main" id="{DDB6453A-B1FB-4280-B21F-B5CE1780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4" name="Picture 2">
          <a:extLst>
            <a:ext uri="{FF2B5EF4-FFF2-40B4-BE49-F238E27FC236}">
              <a16:creationId xmlns:a16="http://schemas.microsoft.com/office/drawing/2014/main" id="{2A9E2692-A4CF-4836-8203-ABE138B3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5" name="Picture 2">
          <a:extLst>
            <a:ext uri="{FF2B5EF4-FFF2-40B4-BE49-F238E27FC236}">
              <a16:creationId xmlns:a16="http://schemas.microsoft.com/office/drawing/2014/main" id="{F9336A20-69F9-47EA-98DF-3F01F6661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6" name="Picture 2">
          <a:extLst>
            <a:ext uri="{FF2B5EF4-FFF2-40B4-BE49-F238E27FC236}">
              <a16:creationId xmlns:a16="http://schemas.microsoft.com/office/drawing/2014/main" id="{FF083C0A-CAA8-40E3-BDBE-B1EA20018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7B0D20EA-3210-4CEB-9C54-CFB99CC41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8" name="Picture 2">
          <a:extLst>
            <a:ext uri="{FF2B5EF4-FFF2-40B4-BE49-F238E27FC236}">
              <a16:creationId xmlns:a16="http://schemas.microsoft.com/office/drawing/2014/main" id="{0A54A11E-A2EE-4B54-86F1-944EEBA8F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B404DD8F-73E1-4D06-BA7C-5777EEFD3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1148443</xdr:colOff>
      <xdr:row>1</xdr:row>
      <xdr:rowOff>390987</xdr:rowOff>
    </xdr:to>
    <xdr:pic>
      <xdr:nvPicPr>
        <xdr:cNvPr id="160" name="Picture 2">
          <a:extLst>
            <a:ext uri="{FF2B5EF4-FFF2-40B4-BE49-F238E27FC236}">
              <a16:creationId xmlns:a16="http://schemas.microsoft.com/office/drawing/2014/main" id="{7F4F7F10-DDBD-4FEB-B87A-D481187A2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773793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456376</xdr:colOff>
      <xdr:row>0</xdr:row>
      <xdr:rowOff>0</xdr:rowOff>
    </xdr:from>
    <xdr:to>
      <xdr:col>11</xdr:col>
      <xdr:colOff>321871</xdr:colOff>
      <xdr:row>1</xdr:row>
      <xdr:rowOff>294005</xdr:rowOff>
    </xdr:to>
    <xdr:pic>
      <xdr:nvPicPr>
        <xdr:cNvPr id="161" name="Picture 2">
          <a:extLst>
            <a:ext uri="{FF2B5EF4-FFF2-40B4-BE49-F238E27FC236}">
              <a16:creationId xmlns:a16="http://schemas.microsoft.com/office/drawing/2014/main" id="{B02679DF-D7E2-4D6F-BD84-96BC42913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26105" y="0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7F2E62D-3CCF-428D-A45B-98F6DAB8E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C87CC5-29EE-4E23-827F-73C559FA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453FEBC-C61B-49D0-9D1A-903F4F398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CB9C1ECC-60CE-4EEC-BA07-2B23D254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D0D6C7ED-AA05-4264-B01A-EB6A28F8F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D993D959-D4A7-4F88-9409-8630E5DD1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D09D72D5-A142-49C5-8B71-9B0BD7AED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9D6F7C98-3B17-45A1-8E42-424A6B7B0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781517EC-F560-4620-9B75-47502B86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6AD0173D-54BB-4FF7-AE35-190615274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A6562DD2-11F4-4B60-9D8B-1400A748D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F370F81B-DA83-43ED-9E02-B6A4A05EC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ECF7CA5-BCCC-45E3-88C8-F2C11B0B2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414954DB-9AC9-4F19-81A7-035BEE1A2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C6B0D3C9-BF0C-4A64-9B28-10E2A5D7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60C7E566-3865-4DD3-B938-8F3F3AE8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9C680753-E10E-4768-ACA6-2ADAD2452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2D320D5B-DDD1-45C2-A775-09473BC2F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F15CCC29-5AAC-42A7-8695-2616BDE13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6CAE662F-2C1B-439C-8B5D-DF14DCD4D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4DB91AAD-12DC-46E3-8D27-D456D9A88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id="{55E86877-8DD5-4207-800E-39C531D5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id="{064F5074-1CD6-468D-8006-CA45CCA5B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8E5015E4-1E92-40F8-AF39-2A1E6C0F1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4344DA98-E757-44FF-99A3-253C8824E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5A0A061A-646A-4318-A272-4E3DDED1D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6FB67806-408B-47C3-B4C8-8427B22C3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29" name="Picture 2">
          <a:extLst>
            <a:ext uri="{FF2B5EF4-FFF2-40B4-BE49-F238E27FC236}">
              <a16:creationId xmlns:a16="http://schemas.microsoft.com/office/drawing/2014/main" id="{36BE441C-6DB4-46BC-9EBD-38FA0C4EC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id="{DA197C2C-CD29-4CC9-B080-4B3E50FC0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1" name="Picture 2">
          <a:extLst>
            <a:ext uri="{FF2B5EF4-FFF2-40B4-BE49-F238E27FC236}">
              <a16:creationId xmlns:a16="http://schemas.microsoft.com/office/drawing/2014/main" id="{82370A7B-EE16-4EF1-BE42-489081D52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id="{A9C17D6A-831C-44C9-8FA6-872E279E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id="{F805FA10-DCAB-414A-B113-0BB073BB0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id="{05FBAEAD-2335-4C7D-8DCB-EBEF33022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004DA903-5FF5-402E-AC3A-DC0DDE511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76CE8AB0-E8D2-461B-A766-13CDB22B7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C46726A7-ED18-41C7-8AB3-AF733437A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38" name="Picture 2">
          <a:extLst>
            <a:ext uri="{FF2B5EF4-FFF2-40B4-BE49-F238E27FC236}">
              <a16:creationId xmlns:a16="http://schemas.microsoft.com/office/drawing/2014/main" id="{D16B35BD-E73B-437E-947E-599A0BE37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id="{0EB8FCD5-4092-4413-90FA-95562DD2C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0" name="Picture 2">
          <a:extLst>
            <a:ext uri="{FF2B5EF4-FFF2-40B4-BE49-F238E27FC236}">
              <a16:creationId xmlns:a16="http://schemas.microsoft.com/office/drawing/2014/main" id="{D1ED228C-8649-4639-A3F3-4D717C857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1" name="Picture 2">
          <a:extLst>
            <a:ext uri="{FF2B5EF4-FFF2-40B4-BE49-F238E27FC236}">
              <a16:creationId xmlns:a16="http://schemas.microsoft.com/office/drawing/2014/main" id="{CFC2BC78-379C-45ED-BE0F-5428D609D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id="{4D45433C-8ACC-4C14-BBBC-1C9D8E9E2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id="{5DEA0BA3-D7CA-46F4-8AFA-C500355C4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4" name="Picture 2">
          <a:extLst>
            <a:ext uri="{FF2B5EF4-FFF2-40B4-BE49-F238E27FC236}">
              <a16:creationId xmlns:a16="http://schemas.microsoft.com/office/drawing/2014/main" id="{10DFE754-8B60-475A-8E12-F2405D66A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5" name="Picture 2">
          <a:extLst>
            <a:ext uri="{FF2B5EF4-FFF2-40B4-BE49-F238E27FC236}">
              <a16:creationId xmlns:a16="http://schemas.microsoft.com/office/drawing/2014/main" id="{B91062AE-8E45-4EA8-8C0B-1B134A41B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46" name="Picture 2">
          <a:extLst>
            <a:ext uri="{FF2B5EF4-FFF2-40B4-BE49-F238E27FC236}">
              <a16:creationId xmlns:a16="http://schemas.microsoft.com/office/drawing/2014/main" id="{30AC6E86-3388-4843-A738-15DB97CD9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7" name="Picture 2">
          <a:extLst>
            <a:ext uri="{FF2B5EF4-FFF2-40B4-BE49-F238E27FC236}">
              <a16:creationId xmlns:a16="http://schemas.microsoft.com/office/drawing/2014/main" id="{D7559803-FBC6-4C6C-A2A3-1F6A90383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id="{EE2E5243-4AA1-467F-935B-5ACED38E7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id="{6FFC8EC7-545F-497E-BB1B-B39E3A8CD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24052AE4-3EE7-4EAF-BF30-D065B116F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1" name="Picture 2">
          <a:extLst>
            <a:ext uri="{FF2B5EF4-FFF2-40B4-BE49-F238E27FC236}">
              <a16:creationId xmlns:a16="http://schemas.microsoft.com/office/drawing/2014/main" id="{B39E441F-4739-44A6-A216-843CE6580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2" name="Picture 2">
          <a:extLst>
            <a:ext uri="{FF2B5EF4-FFF2-40B4-BE49-F238E27FC236}">
              <a16:creationId xmlns:a16="http://schemas.microsoft.com/office/drawing/2014/main" id="{92637A78-DDC7-4A6E-9914-587BC120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3" name="Picture 2">
          <a:extLst>
            <a:ext uri="{FF2B5EF4-FFF2-40B4-BE49-F238E27FC236}">
              <a16:creationId xmlns:a16="http://schemas.microsoft.com/office/drawing/2014/main" id="{96278F5C-4914-447B-9843-85A4F7C02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4" name="Picture 2">
          <a:extLst>
            <a:ext uri="{FF2B5EF4-FFF2-40B4-BE49-F238E27FC236}">
              <a16:creationId xmlns:a16="http://schemas.microsoft.com/office/drawing/2014/main" id="{F13D3D88-A570-40B0-AE44-470072176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5" name="Picture 2">
          <a:extLst>
            <a:ext uri="{FF2B5EF4-FFF2-40B4-BE49-F238E27FC236}">
              <a16:creationId xmlns:a16="http://schemas.microsoft.com/office/drawing/2014/main" id="{A1278AFD-8C47-4528-AEA6-A46D67205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56" name="Picture 2">
          <a:extLst>
            <a:ext uri="{FF2B5EF4-FFF2-40B4-BE49-F238E27FC236}">
              <a16:creationId xmlns:a16="http://schemas.microsoft.com/office/drawing/2014/main" id="{1950EAFF-D3CF-44F9-A1C8-37022733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7" name="Picture 2">
          <a:extLst>
            <a:ext uri="{FF2B5EF4-FFF2-40B4-BE49-F238E27FC236}">
              <a16:creationId xmlns:a16="http://schemas.microsoft.com/office/drawing/2014/main" id="{DC337C6D-C488-40AF-8F09-D2F479733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58" name="Picture 2">
          <a:extLst>
            <a:ext uri="{FF2B5EF4-FFF2-40B4-BE49-F238E27FC236}">
              <a16:creationId xmlns:a16="http://schemas.microsoft.com/office/drawing/2014/main" id="{28EB0EAE-6CB6-4727-A929-A76ECABA9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59" name="Picture 2">
          <a:extLst>
            <a:ext uri="{FF2B5EF4-FFF2-40B4-BE49-F238E27FC236}">
              <a16:creationId xmlns:a16="http://schemas.microsoft.com/office/drawing/2014/main" id="{39C5B467-187B-40D3-861B-B65549360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0" name="Picture 2">
          <a:extLst>
            <a:ext uri="{FF2B5EF4-FFF2-40B4-BE49-F238E27FC236}">
              <a16:creationId xmlns:a16="http://schemas.microsoft.com/office/drawing/2014/main" id="{4D54F779-3DAD-4E48-82D8-32AD673F1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1" name="Picture 2">
          <a:extLst>
            <a:ext uri="{FF2B5EF4-FFF2-40B4-BE49-F238E27FC236}">
              <a16:creationId xmlns:a16="http://schemas.microsoft.com/office/drawing/2014/main" id="{F77C531B-F5E0-4C1C-86E1-A21F83203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2" name="Picture 2">
          <a:extLst>
            <a:ext uri="{FF2B5EF4-FFF2-40B4-BE49-F238E27FC236}">
              <a16:creationId xmlns:a16="http://schemas.microsoft.com/office/drawing/2014/main" id="{55FDC674-B4ED-432C-A96F-7A87233F6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3" name="Picture 2">
          <a:extLst>
            <a:ext uri="{FF2B5EF4-FFF2-40B4-BE49-F238E27FC236}">
              <a16:creationId xmlns:a16="http://schemas.microsoft.com/office/drawing/2014/main" id="{70DE13A0-A7AB-417D-B887-76BD6E695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4" name="Picture 2">
          <a:extLst>
            <a:ext uri="{FF2B5EF4-FFF2-40B4-BE49-F238E27FC236}">
              <a16:creationId xmlns:a16="http://schemas.microsoft.com/office/drawing/2014/main" id="{C35F2387-137C-44D6-8A84-F7FB9E5E7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id="{34951434-2623-4F50-B026-BDD76DF4B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66" name="Picture 2">
          <a:extLst>
            <a:ext uri="{FF2B5EF4-FFF2-40B4-BE49-F238E27FC236}">
              <a16:creationId xmlns:a16="http://schemas.microsoft.com/office/drawing/2014/main" id="{B5437D93-8F69-47F1-A0C3-DEF9043A7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7" name="Picture 2">
          <a:extLst>
            <a:ext uri="{FF2B5EF4-FFF2-40B4-BE49-F238E27FC236}">
              <a16:creationId xmlns:a16="http://schemas.microsoft.com/office/drawing/2014/main" id="{05E50EAD-A2DB-45D3-88D7-DE3E46CF7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68" name="Picture 2">
          <a:extLst>
            <a:ext uri="{FF2B5EF4-FFF2-40B4-BE49-F238E27FC236}">
              <a16:creationId xmlns:a16="http://schemas.microsoft.com/office/drawing/2014/main" id="{FE9734C6-A291-4086-8A07-A89D93DB4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69" name="Picture 2">
          <a:extLst>
            <a:ext uri="{FF2B5EF4-FFF2-40B4-BE49-F238E27FC236}">
              <a16:creationId xmlns:a16="http://schemas.microsoft.com/office/drawing/2014/main" id="{825788B1-44F4-4066-BDFB-7AC56B22A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0" name="Picture 2">
          <a:extLst>
            <a:ext uri="{FF2B5EF4-FFF2-40B4-BE49-F238E27FC236}">
              <a16:creationId xmlns:a16="http://schemas.microsoft.com/office/drawing/2014/main" id="{0703F77C-85A5-445B-A755-751BE3DA1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1" name="Picture 2">
          <a:extLst>
            <a:ext uri="{FF2B5EF4-FFF2-40B4-BE49-F238E27FC236}">
              <a16:creationId xmlns:a16="http://schemas.microsoft.com/office/drawing/2014/main" id="{29D204AC-1900-4EFE-9B5B-128F03BC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2" name="Picture 2">
          <a:extLst>
            <a:ext uri="{FF2B5EF4-FFF2-40B4-BE49-F238E27FC236}">
              <a16:creationId xmlns:a16="http://schemas.microsoft.com/office/drawing/2014/main" id="{DF9E80A6-0E20-48F7-966D-1600E637E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3" name="Picture 2">
          <a:extLst>
            <a:ext uri="{FF2B5EF4-FFF2-40B4-BE49-F238E27FC236}">
              <a16:creationId xmlns:a16="http://schemas.microsoft.com/office/drawing/2014/main" id="{7FB994A1-48ED-4653-9C1E-9461A512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4" name="Picture 2">
          <a:extLst>
            <a:ext uri="{FF2B5EF4-FFF2-40B4-BE49-F238E27FC236}">
              <a16:creationId xmlns:a16="http://schemas.microsoft.com/office/drawing/2014/main" id="{4610C749-5481-44BA-B70A-D3EC5EFEB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5" name="Picture 2">
          <a:extLst>
            <a:ext uri="{FF2B5EF4-FFF2-40B4-BE49-F238E27FC236}">
              <a16:creationId xmlns:a16="http://schemas.microsoft.com/office/drawing/2014/main" id="{6B45BF21-763A-4FB5-9DA9-DE0F28C28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76" name="Picture 2">
          <a:extLst>
            <a:ext uri="{FF2B5EF4-FFF2-40B4-BE49-F238E27FC236}">
              <a16:creationId xmlns:a16="http://schemas.microsoft.com/office/drawing/2014/main" id="{95F286F6-EF77-46DE-8F65-0EBE05700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7" name="Picture 2">
          <a:extLst>
            <a:ext uri="{FF2B5EF4-FFF2-40B4-BE49-F238E27FC236}">
              <a16:creationId xmlns:a16="http://schemas.microsoft.com/office/drawing/2014/main" id="{5B623EFF-F254-416C-AD68-098DCE836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78" name="Picture 2">
          <a:extLst>
            <a:ext uri="{FF2B5EF4-FFF2-40B4-BE49-F238E27FC236}">
              <a16:creationId xmlns:a16="http://schemas.microsoft.com/office/drawing/2014/main" id="{2D3872E9-7C4D-4321-A3D5-006417F03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79" name="Picture 2">
          <a:extLst>
            <a:ext uri="{FF2B5EF4-FFF2-40B4-BE49-F238E27FC236}">
              <a16:creationId xmlns:a16="http://schemas.microsoft.com/office/drawing/2014/main" id="{6AEDD107-D596-4354-9D2A-08F271F3B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0" name="Picture 2">
          <a:extLst>
            <a:ext uri="{FF2B5EF4-FFF2-40B4-BE49-F238E27FC236}">
              <a16:creationId xmlns:a16="http://schemas.microsoft.com/office/drawing/2014/main" id="{84EF543E-3863-412E-8290-F301942D2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1" name="Picture 2">
          <a:extLst>
            <a:ext uri="{FF2B5EF4-FFF2-40B4-BE49-F238E27FC236}">
              <a16:creationId xmlns:a16="http://schemas.microsoft.com/office/drawing/2014/main" id="{1F2C706A-DB9E-4770-8F22-E8BACD876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2" name="Picture 2">
          <a:extLst>
            <a:ext uri="{FF2B5EF4-FFF2-40B4-BE49-F238E27FC236}">
              <a16:creationId xmlns:a16="http://schemas.microsoft.com/office/drawing/2014/main" id="{7BB42731-9982-4997-A0F8-48623377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3" name="Picture 2">
          <a:extLst>
            <a:ext uri="{FF2B5EF4-FFF2-40B4-BE49-F238E27FC236}">
              <a16:creationId xmlns:a16="http://schemas.microsoft.com/office/drawing/2014/main" id="{F4476141-21D5-4C25-A1A5-C5DF425B6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4" name="Picture 2">
          <a:extLst>
            <a:ext uri="{FF2B5EF4-FFF2-40B4-BE49-F238E27FC236}">
              <a16:creationId xmlns:a16="http://schemas.microsoft.com/office/drawing/2014/main" id="{DC600160-D417-4964-82C7-2317AAAF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5" name="Picture 2">
          <a:extLst>
            <a:ext uri="{FF2B5EF4-FFF2-40B4-BE49-F238E27FC236}">
              <a16:creationId xmlns:a16="http://schemas.microsoft.com/office/drawing/2014/main" id="{3151A64C-6876-40D7-83BC-B16F11F0E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86" name="Picture 2">
          <a:extLst>
            <a:ext uri="{FF2B5EF4-FFF2-40B4-BE49-F238E27FC236}">
              <a16:creationId xmlns:a16="http://schemas.microsoft.com/office/drawing/2014/main" id="{A45C9C0C-E4F5-4AEE-BDF6-2EA7F3464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id="{EFC4A757-7E27-48BF-9743-D280CEA5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88" name="Picture 2">
          <a:extLst>
            <a:ext uri="{FF2B5EF4-FFF2-40B4-BE49-F238E27FC236}">
              <a16:creationId xmlns:a16="http://schemas.microsoft.com/office/drawing/2014/main" id="{52D66315-4789-4A98-845A-90F0CE902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89" name="Picture 2">
          <a:extLst>
            <a:ext uri="{FF2B5EF4-FFF2-40B4-BE49-F238E27FC236}">
              <a16:creationId xmlns:a16="http://schemas.microsoft.com/office/drawing/2014/main" id="{0098168E-C42B-476A-834F-071D32B69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0" name="Picture 2">
          <a:extLst>
            <a:ext uri="{FF2B5EF4-FFF2-40B4-BE49-F238E27FC236}">
              <a16:creationId xmlns:a16="http://schemas.microsoft.com/office/drawing/2014/main" id="{DAC0F040-A88D-47B2-A858-F04AF9F04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1" name="Picture 2">
          <a:extLst>
            <a:ext uri="{FF2B5EF4-FFF2-40B4-BE49-F238E27FC236}">
              <a16:creationId xmlns:a16="http://schemas.microsoft.com/office/drawing/2014/main" id="{9EEA8BAA-B9D5-4430-976E-C04A49CE9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2" name="Picture 2">
          <a:extLst>
            <a:ext uri="{FF2B5EF4-FFF2-40B4-BE49-F238E27FC236}">
              <a16:creationId xmlns:a16="http://schemas.microsoft.com/office/drawing/2014/main" id="{15A3B9E0-EB33-4956-932D-C4499D6D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3" name="Picture 2">
          <a:extLst>
            <a:ext uri="{FF2B5EF4-FFF2-40B4-BE49-F238E27FC236}">
              <a16:creationId xmlns:a16="http://schemas.microsoft.com/office/drawing/2014/main" id="{91F48A8B-9B44-4D4E-B07C-5A8EA1042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4" name="Picture 2">
          <a:extLst>
            <a:ext uri="{FF2B5EF4-FFF2-40B4-BE49-F238E27FC236}">
              <a16:creationId xmlns:a16="http://schemas.microsoft.com/office/drawing/2014/main" id="{2C69C288-D9AC-43BC-98D4-4AD0A8E03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5" name="Picture 2">
          <a:extLst>
            <a:ext uri="{FF2B5EF4-FFF2-40B4-BE49-F238E27FC236}">
              <a16:creationId xmlns:a16="http://schemas.microsoft.com/office/drawing/2014/main" id="{F008F37F-C8EE-4603-8EE8-77071AADF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96" name="Picture 2">
          <a:extLst>
            <a:ext uri="{FF2B5EF4-FFF2-40B4-BE49-F238E27FC236}">
              <a16:creationId xmlns:a16="http://schemas.microsoft.com/office/drawing/2014/main" id="{4F1B94F3-12D7-41AE-9DA9-79927B488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7" name="Picture 2">
          <a:extLst>
            <a:ext uri="{FF2B5EF4-FFF2-40B4-BE49-F238E27FC236}">
              <a16:creationId xmlns:a16="http://schemas.microsoft.com/office/drawing/2014/main" id="{A37031A6-EB37-4993-8D85-346D68350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98" name="Picture 2">
          <a:extLst>
            <a:ext uri="{FF2B5EF4-FFF2-40B4-BE49-F238E27FC236}">
              <a16:creationId xmlns:a16="http://schemas.microsoft.com/office/drawing/2014/main" id="{D8FB775F-875F-4601-AB4D-0E8164969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99" name="Picture 2">
          <a:extLst>
            <a:ext uri="{FF2B5EF4-FFF2-40B4-BE49-F238E27FC236}">
              <a16:creationId xmlns:a16="http://schemas.microsoft.com/office/drawing/2014/main" id="{B08EE948-CBE1-4565-8059-FCCD35450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0" name="Picture 2">
          <a:extLst>
            <a:ext uri="{FF2B5EF4-FFF2-40B4-BE49-F238E27FC236}">
              <a16:creationId xmlns:a16="http://schemas.microsoft.com/office/drawing/2014/main" id="{BD231308-58D6-4F38-9074-9D916244A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1" name="Picture 2">
          <a:extLst>
            <a:ext uri="{FF2B5EF4-FFF2-40B4-BE49-F238E27FC236}">
              <a16:creationId xmlns:a16="http://schemas.microsoft.com/office/drawing/2014/main" id="{2EB3B9CB-A61A-41A8-864B-7C0DAF386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2" name="Picture 2">
          <a:extLst>
            <a:ext uri="{FF2B5EF4-FFF2-40B4-BE49-F238E27FC236}">
              <a16:creationId xmlns:a16="http://schemas.microsoft.com/office/drawing/2014/main" id="{35EC983C-FDF1-4851-A2E5-190C5E1B7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3" name="Picture 2">
          <a:extLst>
            <a:ext uri="{FF2B5EF4-FFF2-40B4-BE49-F238E27FC236}">
              <a16:creationId xmlns:a16="http://schemas.microsoft.com/office/drawing/2014/main" id="{52D10EC1-B1E8-4EEA-A6A1-D33C88203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4" name="Picture 2">
          <a:extLst>
            <a:ext uri="{FF2B5EF4-FFF2-40B4-BE49-F238E27FC236}">
              <a16:creationId xmlns:a16="http://schemas.microsoft.com/office/drawing/2014/main" id="{5B08CB23-9DA2-497E-AD32-602D803B6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AAC43FCC-F842-4B60-A5DD-84C98FA02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06" name="Picture 2">
          <a:extLst>
            <a:ext uri="{FF2B5EF4-FFF2-40B4-BE49-F238E27FC236}">
              <a16:creationId xmlns:a16="http://schemas.microsoft.com/office/drawing/2014/main" id="{8F30FE3F-6FC3-491D-AB3F-E4CD50899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7" name="Picture 2">
          <a:extLst>
            <a:ext uri="{FF2B5EF4-FFF2-40B4-BE49-F238E27FC236}">
              <a16:creationId xmlns:a16="http://schemas.microsoft.com/office/drawing/2014/main" id="{44E3BCF2-74BE-461F-8119-47D7181DE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08" name="Picture 2">
          <a:extLst>
            <a:ext uri="{FF2B5EF4-FFF2-40B4-BE49-F238E27FC236}">
              <a16:creationId xmlns:a16="http://schemas.microsoft.com/office/drawing/2014/main" id="{1CA450A4-9184-4ADF-916D-12C0453D6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09" name="Picture 2">
          <a:extLst>
            <a:ext uri="{FF2B5EF4-FFF2-40B4-BE49-F238E27FC236}">
              <a16:creationId xmlns:a16="http://schemas.microsoft.com/office/drawing/2014/main" id="{56781CC8-462C-4BA1-89BF-BD4F295A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0" name="Picture 2">
          <a:extLst>
            <a:ext uri="{FF2B5EF4-FFF2-40B4-BE49-F238E27FC236}">
              <a16:creationId xmlns:a16="http://schemas.microsoft.com/office/drawing/2014/main" id="{EEC87358-8D81-4F25-A905-5B48C8045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1" name="Picture 2">
          <a:extLst>
            <a:ext uri="{FF2B5EF4-FFF2-40B4-BE49-F238E27FC236}">
              <a16:creationId xmlns:a16="http://schemas.microsoft.com/office/drawing/2014/main" id="{CDE2C731-5A8A-4EBC-903E-611CC40FC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2" name="Picture 2">
          <a:extLst>
            <a:ext uri="{FF2B5EF4-FFF2-40B4-BE49-F238E27FC236}">
              <a16:creationId xmlns:a16="http://schemas.microsoft.com/office/drawing/2014/main" id="{F2037E54-0833-41DE-915B-94A497A11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3" name="Picture 2">
          <a:extLst>
            <a:ext uri="{FF2B5EF4-FFF2-40B4-BE49-F238E27FC236}">
              <a16:creationId xmlns:a16="http://schemas.microsoft.com/office/drawing/2014/main" id="{E1E75DB0-B80C-4D52-BE2D-9B2144EB8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4" name="Picture 2">
          <a:extLst>
            <a:ext uri="{FF2B5EF4-FFF2-40B4-BE49-F238E27FC236}">
              <a16:creationId xmlns:a16="http://schemas.microsoft.com/office/drawing/2014/main" id="{CC2D52C5-412F-4FB3-BA98-F39CD407A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5" name="Picture 2">
          <a:extLst>
            <a:ext uri="{FF2B5EF4-FFF2-40B4-BE49-F238E27FC236}">
              <a16:creationId xmlns:a16="http://schemas.microsoft.com/office/drawing/2014/main" id="{DFFAEA95-0BF1-43A2-A011-388B6481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16" name="Picture 2">
          <a:extLst>
            <a:ext uri="{FF2B5EF4-FFF2-40B4-BE49-F238E27FC236}">
              <a16:creationId xmlns:a16="http://schemas.microsoft.com/office/drawing/2014/main" id="{D54D86A9-A105-4FB3-9150-B470CDBB9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7" name="Picture 2">
          <a:extLst>
            <a:ext uri="{FF2B5EF4-FFF2-40B4-BE49-F238E27FC236}">
              <a16:creationId xmlns:a16="http://schemas.microsoft.com/office/drawing/2014/main" id="{556AF142-E181-401B-960E-EA98CE2CB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18" name="Picture 2">
          <a:extLst>
            <a:ext uri="{FF2B5EF4-FFF2-40B4-BE49-F238E27FC236}">
              <a16:creationId xmlns:a16="http://schemas.microsoft.com/office/drawing/2014/main" id="{BAE5A032-2E59-4B9C-83DA-226316AFD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19" name="Picture 2">
          <a:extLst>
            <a:ext uri="{FF2B5EF4-FFF2-40B4-BE49-F238E27FC236}">
              <a16:creationId xmlns:a16="http://schemas.microsoft.com/office/drawing/2014/main" id="{90AAF4A9-F2E8-4E60-9548-14DBB054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0" name="Picture 2">
          <a:extLst>
            <a:ext uri="{FF2B5EF4-FFF2-40B4-BE49-F238E27FC236}">
              <a16:creationId xmlns:a16="http://schemas.microsoft.com/office/drawing/2014/main" id="{83B8DF56-B205-4BF8-9294-09F73D63F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1" name="Picture 2">
          <a:extLst>
            <a:ext uri="{FF2B5EF4-FFF2-40B4-BE49-F238E27FC236}">
              <a16:creationId xmlns:a16="http://schemas.microsoft.com/office/drawing/2014/main" id="{EC16EB75-3601-4F40-9CB4-2EC02FC8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2" name="Picture 2">
          <a:extLst>
            <a:ext uri="{FF2B5EF4-FFF2-40B4-BE49-F238E27FC236}">
              <a16:creationId xmlns:a16="http://schemas.microsoft.com/office/drawing/2014/main" id="{38C1D11A-E1AA-4795-875D-A3F7D9223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3" name="Picture 2">
          <a:extLst>
            <a:ext uri="{FF2B5EF4-FFF2-40B4-BE49-F238E27FC236}">
              <a16:creationId xmlns:a16="http://schemas.microsoft.com/office/drawing/2014/main" id="{4EAC93DA-35F1-475F-8E8D-307CE3D40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4" name="Picture 2">
          <a:extLst>
            <a:ext uri="{FF2B5EF4-FFF2-40B4-BE49-F238E27FC236}">
              <a16:creationId xmlns:a16="http://schemas.microsoft.com/office/drawing/2014/main" id="{AF8B299C-8F61-4FBE-9246-27323AA81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5" name="Picture 2">
          <a:extLst>
            <a:ext uri="{FF2B5EF4-FFF2-40B4-BE49-F238E27FC236}">
              <a16:creationId xmlns:a16="http://schemas.microsoft.com/office/drawing/2014/main" id="{5605B3E6-E568-4B7E-8BFA-3F8FDBCB7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26" name="Picture 2">
          <a:extLst>
            <a:ext uri="{FF2B5EF4-FFF2-40B4-BE49-F238E27FC236}">
              <a16:creationId xmlns:a16="http://schemas.microsoft.com/office/drawing/2014/main" id="{3E7CC831-B2BA-4335-8162-EDA10F8F9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7" name="Picture 2">
          <a:extLst>
            <a:ext uri="{FF2B5EF4-FFF2-40B4-BE49-F238E27FC236}">
              <a16:creationId xmlns:a16="http://schemas.microsoft.com/office/drawing/2014/main" id="{67213103-F85E-4C06-94F7-46C6D7B1B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28" name="Picture 2">
          <a:extLst>
            <a:ext uri="{FF2B5EF4-FFF2-40B4-BE49-F238E27FC236}">
              <a16:creationId xmlns:a16="http://schemas.microsoft.com/office/drawing/2014/main" id="{02E6DA95-7C30-4693-ACA3-B7644090F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29" name="Picture 2">
          <a:extLst>
            <a:ext uri="{FF2B5EF4-FFF2-40B4-BE49-F238E27FC236}">
              <a16:creationId xmlns:a16="http://schemas.microsoft.com/office/drawing/2014/main" id="{03703680-0A1F-4333-91E6-755A566BD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0" name="Picture 2">
          <a:extLst>
            <a:ext uri="{FF2B5EF4-FFF2-40B4-BE49-F238E27FC236}">
              <a16:creationId xmlns:a16="http://schemas.microsoft.com/office/drawing/2014/main" id="{9A0A8176-856F-4D28-9D8B-CD00D8277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1" name="Picture 2">
          <a:extLst>
            <a:ext uri="{FF2B5EF4-FFF2-40B4-BE49-F238E27FC236}">
              <a16:creationId xmlns:a16="http://schemas.microsoft.com/office/drawing/2014/main" id="{A2B9D081-6E16-4A06-A8D4-BC42DE2CE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2" name="Picture 2">
          <a:extLst>
            <a:ext uri="{FF2B5EF4-FFF2-40B4-BE49-F238E27FC236}">
              <a16:creationId xmlns:a16="http://schemas.microsoft.com/office/drawing/2014/main" id="{00FA135F-A234-4247-A300-7F0EFC6CE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3" name="Picture 2">
          <a:extLst>
            <a:ext uri="{FF2B5EF4-FFF2-40B4-BE49-F238E27FC236}">
              <a16:creationId xmlns:a16="http://schemas.microsoft.com/office/drawing/2014/main" id="{41751E79-04B4-4562-A495-D26880BCF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4" name="Picture 2">
          <a:extLst>
            <a:ext uri="{FF2B5EF4-FFF2-40B4-BE49-F238E27FC236}">
              <a16:creationId xmlns:a16="http://schemas.microsoft.com/office/drawing/2014/main" id="{C1212F39-F9B2-4918-A67D-3242EAE3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5" name="Picture 2">
          <a:extLst>
            <a:ext uri="{FF2B5EF4-FFF2-40B4-BE49-F238E27FC236}">
              <a16:creationId xmlns:a16="http://schemas.microsoft.com/office/drawing/2014/main" id="{CD1FD180-B72E-44D5-A2A1-CCD0770A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36" name="Picture 2">
          <a:extLst>
            <a:ext uri="{FF2B5EF4-FFF2-40B4-BE49-F238E27FC236}">
              <a16:creationId xmlns:a16="http://schemas.microsoft.com/office/drawing/2014/main" id="{81E871FF-195E-45CF-B51C-76886B7C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7" name="Picture 2">
          <a:extLst>
            <a:ext uri="{FF2B5EF4-FFF2-40B4-BE49-F238E27FC236}">
              <a16:creationId xmlns:a16="http://schemas.microsoft.com/office/drawing/2014/main" id="{42A9C578-E30A-4686-84BC-3DE7054EF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38" name="Picture 2">
          <a:extLst>
            <a:ext uri="{FF2B5EF4-FFF2-40B4-BE49-F238E27FC236}">
              <a16:creationId xmlns:a16="http://schemas.microsoft.com/office/drawing/2014/main" id="{D02B9EF3-FA4B-449D-859A-5F5F3036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39" name="Picture 2">
          <a:extLst>
            <a:ext uri="{FF2B5EF4-FFF2-40B4-BE49-F238E27FC236}">
              <a16:creationId xmlns:a16="http://schemas.microsoft.com/office/drawing/2014/main" id="{738573FE-B2FB-4DEA-AE4E-9BB0D17B2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0" name="Picture 2">
          <a:extLst>
            <a:ext uri="{FF2B5EF4-FFF2-40B4-BE49-F238E27FC236}">
              <a16:creationId xmlns:a16="http://schemas.microsoft.com/office/drawing/2014/main" id="{8FA82EFE-2594-4AF0-B175-C5AC8AC8A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1" name="Picture 2">
          <a:extLst>
            <a:ext uri="{FF2B5EF4-FFF2-40B4-BE49-F238E27FC236}">
              <a16:creationId xmlns:a16="http://schemas.microsoft.com/office/drawing/2014/main" id="{56388D9D-9287-4E29-ACAA-F673A1A97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2" name="Picture 2">
          <a:extLst>
            <a:ext uri="{FF2B5EF4-FFF2-40B4-BE49-F238E27FC236}">
              <a16:creationId xmlns:a16="http://schemas.microsoft.com/office/drawing/2014/main" id="{D0D6A938-E253-4217-8F50-8B5F45577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3" name="Picture 2">
          <a:extLst>
            <a:ext uri="{FF2B5EF4-FFF2-40B4-BE49-F238E27FC236}">
              <a16:creationId xmlns:a16="http://schemas.microsoft.com/office/drawing/2014/main" id="{7E70CF7E-D806-4568-A6BB-C5AFC38B0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4" name="Picture 2">
          <a:extLst>
            <a:ext uri="{FF2B5EF4-FFF2-40B4-BE49-F238E27FC236}">
              <a16:creationId xmlns:a16="http://schemas.microsoft.com/office/drawing/2014/main" id="{590A8A48-2434-40C8-B134-FC80256A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5" name="Picture 2">
          <a:extLst>
            <a:ext uri="{FF2B5EF4-FFF2-40B4-BE49-F238E27FC236}">
              <a16:creationId xmlns:a16="http://schemas.microsoft.com/office/drawing/2014/main" id="{7D1B2A00-F574-4B70-9533-62A642E7E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46" name="Picture 2">
          <a:extLst>
            <a:ext uri="{FF2B5EF4-FFF2-40B4-BE49-F238E27FC236}">
              <a16:creationId xmlns:a16="http://schemas.microsoft.com/office/drawing/2014/main" id="{210DD6A7-D160-4E3C-A931-DBAF1A04B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7" name="Picture 2">
          <a:extLst>
            <a:ext uri="{FF2B5EF4-FFF2-40B4-BE49-F238E27FC236}">
              <a16:creationId xmlns:a16="http://schemas.microsoft.com/office/drawing/2014/main" id="{242A5E23-FD81-4164-B39F-4A9C05329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48" name="Picture 2">
          <a:extLst>
            <a:ext uri="{FF2B5EF4-FFF2-40B4-BE49-F238E27FC236}">
              <a16:creationId xmlns:a16="http://schemas.microsoft.com/office/drawing/2014/main" id="{3E16012B-2E9B-4121-83B4-4672C5D67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49" name="Picture 2">
          <a:extLst>
            <a:ext uri="{FF2B5EF4-FFF2-40B4-BE49-F238E27FC236}">
              <a16:creationId xmlns:a16="http://schemas.microsoft.com/office/drawing/2014/main" id="{47E40B08-1C6A-469B-A44A-53842989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0" name="Picture 2">
          <a:extLst>
            <a:ext uri="{FF2B5EF4-FFF2-40B4-BE49-F238E27FC236}">
              <a16:creationId xmlns:a16="http://schemas.microsoft.com/office/drawing/2014/main" id="{EAF466E6-04DA-427E-97E7-51E958E21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1" name="Picture 2">
          <a:extLst>
            <a:ext uri="{FF2B5EF4-FFF2-40B4-BE49-F238E27FC236}">
              <a16:creationId xmlns:a16="http://schemas.microsoft.com/office/drawing/2014/main" id="{AFF308F2-483C-45EC-ADFA-AA645FC62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2" name="Picture 2">
          <a:extLst>
            <a:ext uri="{FF2B5EF4-FFF2-40B4-BE49-F238E27FC236}">
              <a16:creationId xmlns:a16="http://schemas.microsoft.com/office/drawing/2014/main" id="{EA556C91-EAA3-49EA-AB18-CE9A7A17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3" name="Picture 2">
          <a:extLst>
            <a:ext uri="{FF2B5EF4-FFF2-40B4-BE49-F238E27FC236}">
              <a16:creationId xmlns:a16="http://schemas.microsoft.com/office/drawing/2014/main" id="{662E10FB-BB95-4F89-953B-4C4943B82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4" name="Picture 2">
          <a:extLst>
            <a:ext uri="{FF2B5EF4-FFF2-40B4-BE49-F238E27FC236}">
              <a16:creationId xmlns:a16="http://schemas.microsoft.com/office/drawing/2014/main" id="{B5D83A83-83BF-433D-B103-A68EE1ED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5" name="Picture 2">
          <a:extLst>
            <a:ext uri="{FF2B5EF4-FFF2-40B4-BE49-F238E27FC236}">
              <a16:creationId xmlns:a16="http://schemas.microsoft.com/office/drawing/2014/main" id="{5951A8CB-168C-43FC-B564-F1DB06A7F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1206500</xdr:colOff>
      <xdr:row>1</xdr:row>
      <xdr:rowOff>390987</xdr:rowOff>
    </xdr:to>
    <xdr:pic>
      <xdr:nvPicPr>
        <xdr:cNvPr id="156" name="Picture 2">
          <a:extLst>
            <a:ext uri="{FF2B5EF4-FFF2-40B4-BE49-F238E27FC236}">
              <a16:creationId xmlns:a16="http://schemas.microsoft.com/office/drawing/2014/main" id="{9E72987C-0116-41A0-90D7-9FB507A31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907AE51D-8888-4F49-A325-8AAFE12E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353868</xdr:colOff>
      <xdr:row>0</xdr:row>
      <xdr:rowOff>90055</xdr:rowOff>
    </xdr:from>
    <xdr:to>
      <xdr:col>0</xdr:col>
      <xdr:colOff>1185718</xdr:colOff>
      <xdr:row>1</xdr:row>
      <xdr:rowOff>384060</xdr:rowOff>
    </xdr:to>
    <xdr:pic>
      <xdr:nvPicPr>
        <xdr:cNvPr id="158" name="Picture 2">
          <a:extLst>
            <a:ext uri="{FF2B5EF4-FFF2-40B4-BE49-F238E27FC236}">
              <a16:creationId xmlns:a16="http://schemas.microsoft.com/office/drawing/2014/main" id="{A89CEB2E-5084-46A1-A4ED-EE663CF53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868" y="90055"/>
          <a:ext cx="831850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42718</xdr:colOff>
      <xdr:row>0</xdr:row>
      <xdr:rowOff>101601</xdr:rowOff>
    </xdr:from>
    <xdr:to>
      <xdr:col>11</xdr:col>
      <xdr:colOff>365413</xdr:colOff>
      <xdr:row>1</xdr:row>
      <xdr:rowOff>395606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A8176506-4CF1-4958-878A-D801AA007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9647" y="101601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374650</xdr:colOff>
      <xdr:row>0</xdr:row>
      <xdr:rowOff>96982</xdr:rowOff>
    </xdr:from>
    <xdr:to>
      <xdr:col>0</xdr:col>
      <xdr:colOff>1148443</xdr:colOff>
      <xdr:row>1</xdr:row>
      <xdr:rowOff>390987</xdr:rowOff>
    </xdr:to>
    <xdr:pic>
      <xdr:nvPicPr>
        <xdr:cNvPr id="160" name="Picture 2">
          <a:extLst>
            <a:ext uri="{FF2B5EF4-FFF2-40B4-BE49-F238E27FC236}">
              <a16:creationId xmlns:a16="http://schemas.microsoft.com/office/drawing/2014/main" id="{AF1A32AF-09E3-48C2-954E-9ADFDC7A2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96982"/>
          <a:ext cx="773793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456376</xdr:colOff>
      <xdr:row>0</xdr:row>
      <xdr:rowOff>0</xdr:rowOff>
    </xdr:from>
    <xdr:to>
      <xdr:col>11</xdr:col>
      <xdr:colOff>321871</xdr:colOff>
      <xdr:row>1</xdr:row>
      <xdr:rowOff>294005</xdr:rowOff>
    </xdr:to>
    <xdr:pic>
      <xdr:nvPicPr>
        <xdr:cNvPr id="161" name="Picture 2">
          <a:extLst>
            <a:ext uri="{FF2B5EF4-FFF2-40B4-BE49-F238E27FC236}">
              <a16:creationId xmlns:a16="http://schemas.microsoft.com/office/drawing/2014/main" id="{166198A6-AC4B-4111-AA68-814FBB7BA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26105" y="0"/>
          <a:ext cx="725466" cy="71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O27"/>
  <sheetViews>
    <sheetView showZeros="0" zoomScale="80" zoomScaleNormal="80" workbookViewId="0">
      <selection activeCell="S6" sqref="S6"/>
    </sheetView>
  </sheetViews>
  <sheetFormatPr defaultColWidth="9.07421875" defaultRowHeight="14.15"/>
  <cols>
    <col min="1" max="1" width="5.69140625" style="55" customWidth="1"/>
    <col min="2" max="2" width="15.61328125" style="55" customWidth="1"/>
    <col min="3" max="3" width="7.15234375" style="75" customWidth="1"/>
    <col min="4" max="4" width="5.61328125" style="55" customWidth="1"/>
    <col min="5" max="5" width="5.69140625" style="55" customWidth="1"/>
    <col min="6" max="6" width="15.61328125" style="55" customWidth="1"/>
    <col min="7" max="7" width="13.4609375" style="76" customWidth="1"/>
    <col min="8" max="8" width="5.921875" style="55" customWidth="1"/>
    <col min="9" max="9" width="7.921875" style="55" customWidth="1"/>
    <col min="10" max="10" width="15.61328125" style="55" customWidth="1"/>
    <col min="11" max="11" width="5.61328125" style="77" customWidth="1"/>
    <col min="12" max="12" width="6.15234375" style="55" customWidth="1"/>
    <col min="13" max="13" width="4.69140625" style="55" customWidth="1"/>
    <col min="14" max="14" width="15.61328125" style="55" customWidth="1"/>
    <col min="15" max="15" width="10.61328125" style="77" customWidth="1"/>
    <col min="16" max="16384" width="9.07421875" style="55"/>
  </cols>
  <sheetData>
    <row r="1" spans="1:15" s="53" customFormat="1" ht="85.65" customHeight="1">
      <c r="A1" s="192" t="s">
        <v>66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s="32" customFormat="1" ht="30" customHeight="1">
      <c r="A2" s="193" t="s">
        <v>72</v>
      </c>
      <c r="B2" s="193"/>
      <c r="C2" s="193"/>
      <c r="E2" s="193" t="s">
        <v>102</v>
      </c>
      <c r="F2" s="193"/>
      <c r="G2" s="194"/>
      <c r="H2" s="54"/>
      <c r="I2" s="201" t="s">
        <v>103</v>
      </c>
      <c r="J2" s="202"/>
      <c r="K2" s="203"/>
      <c r="M2" s="195" t="s">
        <v>116</v>
      </c>
      <c r="N2" s="196"/>
      <c r="O2" s="197"/>
    </row>
    <row r="3" spans="1:15" ht="15" customHeight="1">
      <c r="A3" s="152">
        <v>1</v>
      </c>
      <c r="B3" s="151" t="str">
        <f>Pt!B3</f>
        <v>Kim P.</v>
      </c>
      <c r="C3" s="151">
        <f>Pt!C3</f>
        <v>30</v>
      </c>
      <c r="E3" s="152">
        <v>1</v>
      </c>
      <c r="F3" s="153" t="str">
        <f>Mon!B3</f>
        <v>Kim P.</v>
      </c>
      <c r="G3" s="154">
        <f>Mon!C3</f>
        <v>3150000</v>
      </c>
      <c r="H3" s="56"/>
      <c r="I3" s="152">
        <v>1</v>
      </c>
      <c r="J3" s="151" t="str">
        <f>Put!B3</f>
        <v>Kim P.</v>
      </c>
      <c r="K3" s="151">
        <f>Put!C3</f>
        <v>152</v>
      </c>
      <c r="L3" s="56"/>
      <c r="M3" s="152">
        <v>1</v>
      </c>
      <c r="N3" s="150" t="str">
        <f>TF!B5</f>
        <v>Jan Hegner</v>
      </c>
      <c r="O3" s="162" t="str">
        <f>TF!C5</f>
        <v>Sletten 6</v>
      </c>
    </row>
    <row r="4" spans="1:15" ht="15" customHeight="1">
      <c r="A4" s="152">
        <v>2</v>
      </c>
      <c r="B4" s="151" t="str">
        <f>Pt!B4</f>
        <v>Per. N.</v>
      </c>
      <c r="C4" s="151">
        <f>Pt!C4</f>
        <v>30</v>
      </c>
      <c r="E4" s="152">
        <v>2</v>
      </c>
      <c r="F4" s="153" t="str">
        <f>Mon!B4</f>
        <v>Martin A.</v>
      </c>
      <c r="G4" s="154">
        <f>Mon!C4</f>
        <v>2400000</v>
      </c>
      <c r="H4" s="56"/>
      <c r="I4" s="152">
        <v>2</v>
      </c>
      <c r="J4" s="151" t="str">
        <f>Put!B4</f>
        <v>René S.</v>
      </c>
      <c r="K4" s="151">
        <f>Put!C4</f>
        <v>152</v>
      </c>
      <c r="L4" s="56"/>
      <c r="M4" s="152">
        <v>2</v>
      </c>
      <c r="N4" s="150" t="str">
        <f>TF!B6</f>
        <v>Varsten Lund</v>
      </c>
      <c r="O4" s="162" t="str">
        <f>TF!C6</f>
        <v>Sletten 8</v>
      </c>
    </row>
    <row r="5" spans="1:15" ht="15" customHeight="1">
      <c r="A5" s="152">
        <v>3</v>
      </c>
      <c r="B5" s="151" t="str">
        <f>Pt!B5</f>
        <v>Karsten V.</v>
      </c>
      <c r="C5" s="151">
        <f>Pt!C5</f>
        <v>29</v>
      </c>
      <c r="E5" s="152">
        <v>3</v>
      </c>
      <c r="F5" s="153" t="str">
        <f>Mon!B5</f>
        <v>Per. N.</v>
      </c>
      <c r="G5" s="154">
        <f>Mon!C5</f>
        <v>2350000</v>
      </c>
      <c r="H5" s="56"/>
      <c r="I5" s="152">
        <v>3</v>
      </c>
      <c r="J5" s="151" t="str">
        <f>Put!B5</f>
        <v>Børge H.</v>
      </c>
      <c r="K5" s="151">
        <f>Put!C5</f>
        <v>154</v>
      </c>
      <c r="L5" s="56"/>
      <c r="M5" s="152">
        <v>3</v>
      </c>
      <c r="N5" s="150" t="str">
        <f>TF!B7</f>
        <v>Bo Hansen</v>
      </c>
      <c r="O5" s="162" t="str">
        <f>TF!C7</f>
        <v>Skoven 5</v>
      </c>
    </row>
    <row r="6" spans="1:15" ht="15" customHeight="1">
      <c r="A6" s="66">
        <v>4</v>
      </c>
      <c r="B6" s="151" t="str">
        <f>Pt!B6</f>
        <v>Børge H.</v>
      </c>
      <c r="C6" s="151">
        <f>Pt!C6</f>
        <v>27</v>
      </c>
      <c r="E6" s="66">
        <v>4</v>
      </c>
      <c r="F6" s="153" t="str">
        <f>Mon!B6</f>
        <v>Karsten V.</v>
      </c>
      <c r="G6" s="154">
        <f>Mon!C6</f>
        <v>2250000</v>
      </c>
      <c r="H6" s="56"/>
      <c r="I6" s="66">
        <v>4</v>
      </c>
      <c r="J6" s="149" t="str">
        <f>Put!B6</f>
        <v>Carsten L.</v>
      </c>
      <c r="K6" s="149">
        <f>Put!C6</f>
        <v>155</v>
      </c>
      <c r="L6" s="56"/>
      <c r="M6" s="66">
        <v>4</v>
      </c>
      <c r="N6" s="155" t="str">
        <f>TF!B8</f>
        <v>Jan Hegner</v>
      </c>
      <c r="O6" s="162" t="str">
        <f>TF!C8</f>
        <v>Sletten 9</v>
      </c>
    </row>
    <row r="7" spans="1:15" ht="15" customHeight="1">
      <c r="A7" s="66">
        <v>5</v>
      </c>
      <c r="B7" s="151" t="str">
        <f>Pt!B7</f>
        <v>Martin K.</v>
      </c>
      <c r="C7" s="151">
        <f>Pt!C7</f>
        <v>26</v>
      </c>
      <c r="E7" s="66">
        <v>5</v>
      </c>
      <c r="F7" s="153" t="str">
        <f>Mon!B7</f>
        <v>Carsten L.</v>
      </c>
      <c r="G7" s="154">
        <f>Mon!C7</f>
        <v>1750000</v>
      </c>
      <c r="H7" s="56"/>
      <c r="I7" s="66">
        <v>5</v>
      </c>
      <c r="J7" s="149" t="str">
        <f>Put!B7</f>
        <v>Karsten V.</v>
      </c>
      <c r="K7" s="149">
        <f>Put!C7</f>
        <v>156</v>
      </c>
      <c r="L7" s="56"/>
      <c r="M7" s="66">
        <v>5</v>
      </c>
      <c r="N7" s="155">
        <f>TF!B9</f>
        <v>0</v>
      </c>
      <c r="O7" s="162">
        <f>TF!C9</f>
        <v>0</v>
      </c>
    </row>
    <row r="8" spans="1:15" ht="15" customHeight="1">
      <c r="A8" s="66">
        <v>6</v>
      </c>
      <c r="B8" s="151" t="str">
        <f>Pt!B8</f>
        <v>Carsten L.</v>
      </c>
      <c r="C8" s="151">
        <f>Pt!C8</f>
        <v>25</v>
      </c>
      <c r="E8" s="66">
        <v>6</v>
      </c>
      <c r="F8" s="153" t="str">
        <f>Mon!B8</f>
        <v>Steen N.</v>
      </c>
      <c r="G8" s="154">
        <f>Mon!C8</f>
        <v>1650000</v>
      </c>
      <c r="H8" s="56"/>
      <c r="I8" s="66">
        <v>6</v>
      </c>
      <c r="J8" s="149" t="str">
        <f>Put!B8</f>
        <v>Jan H.</v>
      </c>
      <c r="K8" s="149">
        <f>Put!C8</f>
        <v>157</v>
      </c>
      <c r="L8" s="56"/>
      <c r="M8" s="66">
        <v>6</v>
      </c>
      <c r="N8" s="155">
        <f>TF!B10</f>
        <v>0</v>
      </c>
      <c r="O8" s="162">
        <f>TF!C10</f>
        <v>0</v>
      </c>
    </row>
    <row r="9" spans="1:15" ht="15" customHeight="1">
      <c r="A9" s="66">
        <v>7</v>
      </c>
      <c r="B9" s="151" t="str">
        <f>Pt!B9</f>
        <v>Martin A.</v>
      </c>
      <c r="C9" s="151">
        <f>Pt!C9</f>
        <v>21</v>
      </c>
      <c r="E9" s="66">
        <v>7</v>
      </c>
      <c r="F9" s="153" t="str">
        <f>Mon!B9</f>
        <v>Erik M.</v>
      </c>
      <c r="G9" s="154">
        <f>Mon!C9</f>
        <v>1500000</v>
      </c>
      <c r="H9" s="56"/>
      <c r="I9" s="66">
        <v>7</v>
      </c>
      <c r="J9" s="149" t="str">
        <f>Put!B9</f>
        <v>Steen N.</v>
      </c>
      <c r="K9" s="149">
        <f>Put!C9</f>
        <v>159</v>
      </c>
      <c r="L9" s="56"/>
      <c r="M9" s="66">
        <v>7</v>
      </c>
      <c r="N9" s="155">
        <f>TF!B11</f>
        <v>0</v>
      </c>
      <c r="O9" s="162">
        <f>TF!C11</f>
        <v>0</v>
      </c>
    </row>
    <row r="10" spans="1:15" ht="15" customHeight="1">
      <c r="A10" s="66">
        <v>8</v>
      </c>
      <c r="B10" s="151" t="str">
        <f>Pt!B10</f>
        <v>Erik M.</v>
      </c>
      <c r="C10" s="151">
        <f>Pt!C10</f>
        <v>21</v>
      </c>
      <c r="E10" s="66">
        <v>8</v>
      </c>
      <c r="F10" s="153" t="str">
        <f>Mon!B10</f>
        <v>Børge H.</v>
      </c>
      <c r="G10" s="154">
        <f>Mon!C10</f>
        <v>1450000</v>
      </c>
      <c r="H10" s="56"/>
      <c r="I10" s="66">
        <v>8</v>
      </c>
      <c r="J10" s="149" t="str">
        <f>Put!B10</f>
        <v>Erik M.</v>
      </c>
      <c r="K10" s="149">
        <f>Put!C10</f>
        <v>160</v>
      </c>
      <c r="L10" s="56"/>
      <c r="M10" s="66">
        <v>8</v>
      </c>
      <c r="N10" s="155">
        <f>TF!B12</f>
        <v>0</v>
      </c>
      <c r="O10" s="162">
        <f>TF!C12</f>
        <v>0</v>
      </c>
    </row>
    <row r="11" spans="1:15" ht="15" customHeight="1">
      <c r="A11" s="66">
        <v>9</v>
      </c>
      <c r="B11" s="151" t="str">
        <f>Pt!B11</f>
        <v>Steen N.</v>
      </c>
      <c r="C11" s="151">
        <f>Pt!C11</f>
        <v>18</v>
      </c>
      <c r="E11" s="66">
        <v>9</v>
      </c>
      <c r="F11" s="153" t="str">
        <f>Mon!B11</f>
        <v>Jan H.</v>
      </c>
      <c r="G11" s="154">
        <f>Mon!C11</f>
        <v>1420000</v>
      </c>
      <c r="H11" s="56"/>
      <c r="I11" s="66">
        <v>9</v>
      </c>
      <c r="J11" s="149" t="str">
        <f>Put!B11</f>
        <v>Torben J.</v>
      </c>
      <c r="K11" s="149">
        <f>Put!C11</f>
        <v>160</v>
      </c>
      <c r="L11" s="56"/>
      <c r="M11" s="66">
        <v>9</v>
      </c>
      <c r="N11" s="155">
        <f>TF!B13</f>
        <v>0</v>
      </c>
      <c r="O11" s="162">
        <f>TF!C13</f>
        <v>0</v>
      </c>
    </row>
    <row r="12" spans="1:15" ht="15" customHeight="1">
      <c r="A12" s="66">
        <v>10</v>
      </c>
      <c r="B12" s="151" t="str">
        <f>Pt!B12</f>
        <v>Jan H.</v>
      </c>
      <c r="C12" s="151">
        <f>Pt!C12</f>
        <v>9</v>
      </c>
      <c r="E12" s="66">
        <v>10</v>
      </c>
      <c r="F12" s="153" t="str">
        <f>Mon!B12</f>
        <v>Martin K.</v>
      </c>
      <c r="G12" s="154">
        <f>Mon!C12</f>
        <v>1300000</v>
      </c>
      <c r="H12" s="56"/>
      <c r="I12" s="66">
        <v>10</v>
      </c>
      <c r="J12" s="149" t="str">
        <f>Put!B12</f>
        <v>Martin A.</v>
      </c>
      <c r="K12" s="149">
        <f>Put!C12</f>
        <v>160</v>
      </c>
      <c r="L12" s="56"/>
      <c r="M12" s="66">
        <v>10</v>
      </c>
      <c r="N12" s="155">
        <f>TF!B14</f>
        <v>0</v>
      </c>
      <c r="O12" s="162">
        <f>TF!C14</f>
        <v>0</v>
      </c>
    </row>
    <row r="13" spans="1:15" ht="15" customHeight="1">
      <c r="A13" s="66">
        <v>11</v>
      </c>
      <c r="B13" s="151" t="str">
        <f>Pt!B13</f>
        <v>Jens L.</v>
      </c>
      <c r="C13" s="151">
        <f>Pt!C13</f>
        <v>8</v>
      </c>
      <c r="E13" s="66">
        <v>11</v>
      </c>
      <c r="F13" s="153" t="str">
        <f>Mon!B13</f>
        <v>René S.</v>
      </c>
      <c r="G13" s="154">
        <f>Mon!C13</f>
        <v>1100000</v>
      </c>
      <c r="H13" s="56"/>
      <c r="I13" s="66">
        <v>11</v>
      </c>
      <c r="J13" s="149" t="str">
        <f>Put!B13</f>
        <v>Robin T.</v>
      </c>
      <c r="K13" s="149">
        <f>Put!C13</f>
        <v>161</v>
      </c>
      <c r="L13" s="56"/>
      <c r="M13" s="68"/>
      <c r="N13" s="69"/>
      <c r="O13" s="70"/>
    </row>
    <row r="14" spans="1:15" ht="15" customHeight="1">
      <c r="A14" s="66">
        <v>12</v>
      </c>
      <c r="B14" s="151" t="str">
        <f>Pt!B14</f>
        <v>René S.</v>
      </c>
      <c r="C14" s="151">
        <f>Pt!C14</f>
        <v>7</v>
      </c>
      <c r="E14" s="66">
        <v>12</v>
      </c>
      <c r="F14" s="153" t="str">
        <f>Mon!B14</f>
        <v>Jens L.</v>
      </c>
      <c r="G14" s="154">
        <f>Mon!C14</f>
        <v>700000</v>
      </c>
      <c r="H14" s="56"/>
      <c r="I14" s="66">
        <v>12</v>
      </c>
      <c r="J14" s="149" t="str">
        <f>Put!B14</f>
        <v>Morten C.</v>
      </c>
      <c r="K14" s="149">
        <f>Put!C14</f>
        <v>162</v>
      </c>
      <c r="L14" s="56"/>
      <c r="M14" s="204" t="s">
        <v>104</v>
      </c>
      <c r="N14" s="204"/>
      <c r="O14" s="204"/>
    </row>
    <row r="15" spans="1:15" ht="15" customHeight="1">
      <c r="A15" s="66">
        <v>13</v>
      </c>
      <c r="B15" s="151" t="str">
        <f>Pt!B15</f>
        <v>Torben J.</v>
      </c>
      <c r="C15" s="151">
        <f>Pt!C15</f>
        <v>7</v>
      </c>
      <c r="E15" s="66">
        <v>13</v>
      </c>
      <c r="F15" s="153" t="str">
        <f>Mon!B15</f>
        <v>Henning B.</v>
      </c>
      <c r="G15" s="154">
        <f>Mon!C15</f>
        <v>650000</v>
      </c>
      <c r="H15" s="56"/>
      <c r="I15" s="66">
        <v>13</v>
      </c>
      <c r="J15" s="149" t="str">
        <f>Put!B15</f>
        <v>Jens L.</v>
      </c>
      <c r="K15" s="149">
        <f>Put!C15</f>
        <v>165</v>
      </c>
      <c r="L15" s="56"/>
      <c r="M15" s="196"/>
      <c r="N15" s="196"/>
      <c r="O15" s="196"/>
    </row>
    <row r="16" spans="1:15" ht="15" customHeight="1">
      <c r="A16" s="66">
        <v>14</v>
      </c>
      <c r="B16" s="151" t="str">
        <f>Pt!B16</f>
        <v>Morten C.</v>
      </c>
      <c r="C16" s="151">
        <f>Pt!C16</f>
        <v>7</v>
      </c>
      <c r="E16" s="66">
        <v>14</v>
      </c>
      <c r="F16" s="153" t="str">
        <f>Mon!B16</f>
        <v>Torben J.</v>
      </c>
      <c r="G16" s="154">
        <f>Mon!C16</f>
        <v>600000</v>
      </c>
      <c r="H16" s="56"/>
      <c r="I16" s="66">
        <v>14</v>
      </c>
      <c r="J16" s="149" t="str">
        <f>Put!B16</f>
        <v>Per. N.</v>
      </c>
      <c r="K16" s="149">
        <f>Put!C16</f>
        <v>166</v>
      </c>
      <c r="L16" s="56"/>
      <c r="M16" s="66"/>
      <c r="N16" s="149">
        <f>TF!B17</f>
        <v>0</v>
      </c>
      <c r="O16" s="66">
        <f>TF!C17</f>
        <v>0</v>
      </c>
    </row>
    <row r="17" spans="1:15" ht="15" customHeight="1">
      <c r="A17" s="66">
        <v>15</v>
      </c>
      <c r="B17" s="151" t="str">
        <f>Pt!B17</f>
        <v>Henning B.</v>
      </c>
      <c r="C17" s="151">
        <f>Pt!C17</f>
        <v>6</v>
      </c>
      <c r="E17" s="66">
        <v>15</v>
      </c>
      <c r="F17" s="153" t="str">
        <f>Mon!B17</f>
        <v>Peder C.</v>
      </c>
      <c r="G17" s="154">
        <f>Mon!C17</f>
        <v>600000</v>
      </c>
      <c r="H17" s="56"/>
      <c r="I17" s="66">
        <v>15</v>
      </c>
      <c r="J17" s="149" t="str">
        <f>Put!B17</f>
        <v>Peder C.</v>
      </c>
      <c r="K17" s="149">
        <f>Put!C17</f>
        <v>166</v>
      </c>
      <c r="L17" s="56"/>
      <c r="M17" s="66"/>
      <c r="N17" s="149">
        <f>TF!B18</f>
        <v>0</v>
      </c>
      <c r="O17" s="66">
        <f>TF!C18</f>
        <v>0</v>
      </c>
    </row>
    <row r="18" spans="1:15" ht="15" customHeight="1">
      <c r="A18" s="66">
        <v>16</v>
      </c>
      <c r="B18" s="151" t="str">
        <f>Pt!B18</f>
        <v>Peder C.</v>
      </c>
      <c r="C18" s="151">
        <f>Pt!C18</f>
        <v>5</v>
      </c>
      <c r="E18" s="66">
        <v>16</v>
      </c>
      <c r="F18" s="153" t="str">
        <f>Mon!B18</f>
        <v>Ole S.</v>
      </c>
      <c r="G18" s="154">
        <f>Mon!C18</f>
        <v>600000</v>
      </c>
      <c r="H18" s="56"/>
      <c r="I18" s="66">
        <v>16</v>
      </c>
      <c r="J18" s="149" t="str">
        <f>Put!B18</f>
        <v>Martin K.</v>
      </c>
      <c r="K18" s="149">
        <f>Put!C18</f>
        <v>167</v>
      </c>
      <c r="L18" s="56"/>
      <c r="M18" s="66"/>
      <c r="N18" s="149">
        <f>TF!B19</f>
        <v>0</v>
      </c>
      <c r="O18" s="66">
        <f>TF!C19</f>
        <v>0</v>
      </c>
    </row>
    <row r="19" spans="1:15" ht="15" customHeight="1">
      <c r="A19" s="66">
        <v>17</v>
      </c>
      <c r="B19" s="151" t="str">
        <f>Pt!B19</f>
        <v>Anders N.</v>
      </c>
      <c r="C19" s="151">
        <f>Pt!C19</f>
        <v>2</v>
      </c>
      <c r="E19" s="66">
        <v>17</v>
      </c>
      <c r="F19" s="153" t="str">
        <f>Mon!B19</f>
        <v>Morten C.</v>
      </c>
      <c r="G19" s="154">
        <f>Mon!C19</f>
        <v>500000</v>
      </c>
      <c r="H19" s="56"/>
      <c r="I19" s="66">
        <v>17</v>
      </c>
      <c r="J19" s="149" t="str">
        <f>Put!B19</f>
        <v>Anders N.</v>
      </c>
      <c r="K19" s="149">
        <f>Put!C19</f>
        <v>167</v>
      </c>
      <c r="L19" s="56"/>
      <c r="M19" s="66"/>
      <c r="N19" s="149">
        <f>TF!B20</f>
        <v>0</v>
      </c>
      <c r="O19" s="66">
        <f>TF!C20</f>
        <v>0</v>
      </c>
    </row>
    <row r="20" spans="1:15" ht="15" customHeight="1">
      <c r="A20" s="66">
        <v>18</v>
      </c>
      <c r="B20" s="151" t="str">
        <f>Pt!B20</f>
        <v>Robin T.</v>
      </c>
      <c r="C20" s="151">
        <f>Pt!C20</f>
        <v>2</v>
      </c>
      <c r="E20" s="66">
        <v>18</v>
      </c>
      <c r="F20" s="153" t="str">
        <f>Mon!B20</f>
        <v>Bo H.</v>
      </c>
      <c r="G20" s="154">
        <f>Mon!C20</f>
        <v>400000</v>
      </c>
      <c r="H20" s="56"/>
      <c r="I20" s="66">
        <v>18</v>
      </c>
      <c r="J20" s="149" t="str">
        <f>Put!B20</f>
        <v>Ole S.</v>
      </c>
      <c r="K20" s="149">
        <f>Put!C20</f>
        <v>169</v>
      </c>
      <c r="L20" s="56"/>
      <c r="M20" s="66"/>
      <c r="N20" s="149">
        <f>TF!B21</f>
        <v>0</v>
      </c>
      <c r="O20" s="66">
        <f>TF!C21</f>
        <v>0</v>
      </c>
    </row>
    <row r="21" spans="1:15" ht="15" customHeight="1">
      <c r="A21" s="66">
        <v>19</v>
      </c>
      <c r="B21" s="151" t="str">
        <f>Pt!B21</f>
        <v>Ole S.</v>
      </c>
      <c r="C21" s="151">
        <f>Pt!C21</f>
        <v>2</v>
      </c>
      <c r="E21" s="66">
        <v>19</v>
      </c>
      <c r="F21" s="153" t="str">
        <f>Mon!B21</f>
        <v>Robin T.</v>
      </c>
      <c r="G21" s="154">
        <f>Mon!C21</f>
        <v>200000</v>
      </c>
      <c r="H21" s="56"/>
      <c r="I21" s="66">
        <v>19</v>
      </c>
      <c r="J21" s="149" t="str">
        <f>Put!B21</f>
        <v>Henning B.</v>
      </c>
      <c r="K21" s="149">
        <f>Put!C21</f>
        <v>169</v>
      </c>
      <c r="L21" s="56"/>
      <c r="M21" s="73"/>
      <c r="N21" s="73"/>
      <c r="O21" s="73"/>
    </row>
    <row r="22" spans="1:15" ht="15" customHeight="1">
      <c r="A22" s="66">
        <v>20</v>
      </c>
      <c r="B22" s="151" t="str">
        <f>Pt!B22</f>
        <v>John S.</v>
      </c>
      <c r="C22" s="151">
        <f>Pt!C22</f>
        <v>2</v>
      </c>
      <c r="E22" s="66">
        <v>20</v>
      </c>
      <c r="F22" s="153" t="str">
        <f>Mon!B22</f>
        <v>Anders N.</v>
      </c>
      <c r="G22" s="154">
        <f>Mon!C22</f>
        <v>150000</v>
      </c>
      <c r="H22" s="56"/>
      <c r="I22" s="66">
        <v>20</v>
      </c>
      <c r="J22" s="149" t="str">
        <f>Put!B22</f>
        <v>John S.</v>
      </c>
      <c r="K22" s="149">
        <f>Put!C22</f>
        <v>170</v>
      </c>
      <c r="L22" s="56"/>
      <c r="M22" s="68"/>
      <c r="N22" s="69"/>
      <c r="O22" s="70"/>
    </row>
    <row r="23" spans="1:15" ht="15" customHeight="1">
      <c r="A23" s="66">
        <v>21</v>
      </c>
      <c r="B23" s="151" t="str">
        <f>Pt!B23</f>
        <v>Bo H.</v>
      </c>
      <c r="C23" s="151">
        <f>Pt!C23</f>
        <v>0</v>
      </c>
      <c r="E23" s="66">
        <v>21</v>
      </c>
      <c r="F23" s="153" t="str">
        <f>Mon!B23</f>
        <v>John S.</v>
      </c>
      <c r="G23" s="154">
        <f>Mon!C23</f>
        <v>100000</v>
      </c>
      <c r="H23" s="56"/>
      <c r="I23" s="66">
        <v>21</v>
      </c>
      <c r="J23" s="149" t="str">
        <f>Put!B23</f>
        <v>Bo H.</v>
      </c>
      <c r="K23" s="149">
        <f>Put!C23</f>
        <v>171</v>
      </c>
      <c r="L23" s="56"/>
      <c r="M23" s="68"/>
      <c r="N23" s="69"/>
      <c r="O23" s="70"/>
    </row>
    <row r="24" spans="1:15" ht="15" customHeight="1">
      <c r="A24" s="66">
        <v>22</v>
      </c>
      <c r="B24" s="151" t="str">
        <f>Pt!B24</f>
        <v>Jesper V.</v>
      </c>
      <c r="C24" s="151">
        <f>Pt!C24</f>
        <v>0</v>
      </c>
      <c r="E24" s="66">
        <v>22</v>
      </c>
      <c r="F24" s="153" t="str">
        <f>Mon!B24</f>
        <v>Jesper V.</v>
      </c>
      <c r="G24" s="154">
        <f>Mon!C24</f>
        <v>50000</v>
      </c>
      <c r="H24" s="56"/>
      <c r="I24" s="66">
        <v>22</v>
      </c>
      <c r="J24" s="149" t="str">
        <f>Put!B24</f>
        <v>Jesper V.</v>
      </c>
      <c r="K24" s="149">
        <f>Put!C24</f>
        <v>171</v>
      </c>
      <c r="L24" s="56"/>
      <c r="M24" s="68"/>
      <c r="N24" s="69"/>
      <c r="O24" s="70"/>
    </row>
    <row r="25" spans="1:15" ht="18" customHeight="1">
      <c r="H25" s="76"/>
      <c r="I25" s="76"/>
    </row>
    <row r="26" spans="1:15" ht="24" customHeight="1">
      <c r="A26" s="198" t="s">
        <v>105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200"/>
    </row>
    <row r="27" spans="1:15" ht="22" customHeight="1">
      <c r="A27" s="189" t="s">
        <v>106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1"/>
    </row>
  </sheetData>
  <sheetProtection selectLockedCells="1" selectUnlockedCells="1"/>
  <mergeCells count="8">
    <mergeCell ref="A27:O27"/>
    <mergeCell ref="A1:O1"/>
    <mergeCell ref="A2:C2"/>
    <mergeCell ref="E2:G2"/>
    <mergeCell ref="M2:O2"/>
    <mergeCell ref="A26:O26"/>
    <mergeCell ref="I2:K2"/>
    <mergeCell ref="M14:O15"/>
  </mergeCells>
  <printOptions horizontalCentered="1" verticalCentered="1"/>
  <pageMargins left="0.43000000000000005" right="0.43000000000000005" top="0.55000000000000004" bottom="0.55000000000000004" header="0.51" footer="0.51"/>
  <pageSetup paperSize="9" scale="96" firstPageNumber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104"/>
  <sheetViews>
    <sheetView showZeros="0" workbookViewId="0">
      <selection activeCell="A6" sqref="A6"/>
    </sheetView>
  </sheetViews>
  <sheetFormatPr defaultColWidth="9.15234375" defaultRowHeight="17.600000000000001"/>
  <cols>
    <col min="1" max="1" width="29.23046875" style="47" customWidth="1"/>
    <col min="2" max="2" width="8.4609375" style="52" customWidth="1"/>
    <col min="3" max="3" width="6.84375" style="48" customWidth="1"/>
    <col min="4" max="4" width="16.69140625" style="48" customWidth="1"/>
    <col min="5" max="5" width="8.23046875" style="48" customWidth="1"/>
    <col min="6" max="6" width="9.53515625" style="49" customWidth="1"/>
    <col min="7" max="7" width="10.15234375" style="50" customWidth="1"/>
    <col min="8" max="8" width="11.84375" style="50" customWidth="1"/>
    <col min="9" max="9" width="14.4609375" style="48" customWidth="1"/>
    <col min="10" max="10" width="6.4609375" style="42" customWidth="1"/>
    <col min="11" max="11" width="5.69140625" style="42" customWidth="1"/>
    <col min="12" max="12" width="10.4609375" style="42" customWidth="1"/>
    <col min="13" max="15" width="10.4609375" style="42" hidden="1" customWidth="1"/>
    <col min="16" max="16" width="7.4609375" style="42" hidden="1" customWidth="1"/>
    <col min="17" max="17" width="9.23046875" style="51" hidden="1" customWidth="1"/>
    <col min="18" max="34" width="0" style="42" hidden="1" customWidth="1"/>
    <col min="35" max="16384" width="9.15234375" style="42"/>
  </cols>
  <sheetData>
    <row r="1" spans="1:34" s="6" customFormat="1" ht="33.65" customHeight="1">
      <c r="A1" s="255" t="s">
        <v>131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4"/>
      <c r="N1" s="4"/>
      <c r="O1" s="4"/>
      <c r="P1" s="5"/>
      <c r="Q1" s="5"/>
      <c r="R1" s="5"/>
      <c r="S1" s="5"/>
      <c r="T1" s="5"/>
      <c r="U1" s="5"/>
    </row>
    <row r="2" spans="1:34" s="8" customFormat="1" ht="36" customHeight="1">
      <c r="A2" s="256" t="str">
        <f>D32</f>
        <v>Myrtle Beach Classic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7"/>
      <c r="N2" s="7"/>
      <c r="O2" s="7"/>
      <c r="Q2" s="9"/>
    </row>
    <row r="3" spans="1:34" s="8" customFormat="1" ht="18.649999999999999" customHeight="1">
      <c r="A3" s="165" t="s">
        <v>149</v>
      </c>
      <c r="B3" s="258" t="s">
        <v>148</v>
      </c>
      <c r="C3" s="258"/>
      <c r="D3" s="258" t="s">
        <v>150</v>
      </c>
      <c r="E3" s="258"/>
      <c r="F3" s="258"/>
      <c r="G3" s="258" t="s">
        <v>108</v>
      </c>
      <c r="H3" s="258"/>
      <c r="I3" s="258"/>
      <c r="J3" s="166"/>
      <c r="K3" s="259" t="s">
        <v>67</v>
      </c>
      <c r="L3" s="259"/>
      <c r="M3" s="10"/>
      <c r="N3" s="10"/>
      <c r="O3" s="10"/>
      <c r="Q3" s="9"/>
    </row>
    <row r="4" spans="1:34" s="8" customFormat="1" ht="21.65" customHeight="1">
      <c r="A4" s="168">
        <f>A32</f>
        <v>45785</v>
      </c>
      <c r="B4" s="249">
        <f>B32</f>
        <v>0.66666666666666663</v>
      </c>
      <c r="C4" s="249"/>
      <c r="D4" s="250" t="str">
        <f>F32</f>
        <v>Ådalen - Skoven</v>
      </c>
      <c r="E4" s="251"/>
      <c r="F4" s="251"/>
      <c r="G4" s="250" t="str">
        <f>E32</f>
        <v>Stableford</v>
      </c>
      <c r="H4" s="251"/>
      <c r="I4" s="251"/>
      <c r="J4" s="164"/>
      <c r="K4" s="252">
        <f>C32</f>
        <v>5000000</v>
      </c>
      <c r="L4" s="252"/>
      <c r="M4" s="11"/>
      <c r="N4" s="11"/>
      <c r="O4" s="11"/>
      <c r="Q4" s="9"/>
    </row>
    <row r="5" spans="1:34" s="8" customFormat="1" ht="27" customHeight="1">
      <c r="A5" s="12" t="s">
        <v>68</v>
      </c>
      <c r="B5" s="13" t="s">
        <v>44</v>
      </c>
      <c r="C5" s="14" t="s">
        <v>69</v>
      </c>
      <c r="D5" s="15" t="s">
        <v>70</v>
      </c>
      <c r="E5" s="16" t="s">
        <v>71</v>
      </c>
      <c r="F5" s="17" t="s">
        <v>72</v>
      </c>
      <c r="G5" s="18" t="s">
        <v>73</v>
      </c>
      <c r="H5" s="18" t="s">
        <v>74</v>
      </c>
      <c r="I5" s="19" t="s">
        <v>75</v>
      </c>
      <c r="J5" s="20"/>
      <c r="K5" s="253" t="s">
        <v>76</v>
      </c>
      <c r="L5" s="254"/>
      <c r="M5" s="21"/>
      <c r="N5" s="21"/>
      <c r="O5" s="21"/>
      <c r="Q5" s="9">
        <v>2</v>
      </c>
      <c r="R5" s="8">
        <v>3</v>
      </c>
      <c r="S5" s="8">
        <v>4</v>
      </c>
      <c r="T5" s="8">
        <v>5</v>
      </c>
      <c r="U5" s="8">
        <v>6</v>
      </c>
      <c r="V5" s="8">
        <v>7</v>
      </c>
      <c r="W5" s="8">
        <v>8</v>
      </c>
      <c r="X5" s="8">
        <v>9</v>
      </c>
      <c r="Y5" s="8" t="s">
        <v>77</v>
      </c>
      <c r="AA5" s="9">
        <v>2</v>
      </c>
      <c r="AB5" s="8">
        <v>3</v>
      </c>
      <c r="AC5" s="8">
        <v>4</v>
      </c>
      <c r="AD5" s="8">
        <v>5</v>
      </c>
      <c r="AE5" s="8">
        <v>6</v>
      </c>
      <c r="AF5" s="8">
        <v>7</v>
      </c>
      <c r="AG5" s="8">
        <v>8</v>
      </c>
      <c r="AH5" s="8">
        <v>9</v>
      </c>
    </row>
    <row r="6" spans="1:34" s="32" customFormat="1" ht="18" customHeight="1">
      <c r="A6" s="22"/>
      <c r="B6" s="23"/>
      <c r="C6" s="23"/>
      <c r="D6" s="24"/>
      <c r="E6" s="23"/>
      <c r="F6" s="25">
        <v>12</v>
      </c>
      <c r="G6" s="26">
        <f>IF(D6&gt;0,L$12,0)</f>
        <v>0</v>
      </c>
      <c r="H6" s="26">
        <v>1000000</v>
      </c>
      <c r="I6" s="27">
        <f>G6+H6</f>
        <v>1000000</v>
      </c>
      <c r="J6" s="28"/>
      <c r="K6" s="29">
        <v>0.2</v>
      </c>
      <c r="L6" s="30">
        <f t="shared" ref="L6:L29" si="0">$K$4*K6</f>
        <v>1000000</v>
      </c>
      <c r="M6" s="31">
        <v>12</v>
      </c>
      <c r="N6" s="31">
        <f t="shared" ref="N6:N7" si="1">IF(E6=0,0,IF(E6=E5,VLOOKUP(E6,Z:AH,VLOOKUP(E6,P:Y,10,0),0),IF(P6=E6,VLOOKUP(E6,Z:AH,VLOOKUP(E6,P:Y,10,0),0),M6)))</f>
        <v>0</v>
      </c>
      <c r="O6" s="31">
        <f t="shared" ref="O6:O25" si="2">IF(E6=0,0,IF(E6=E5,VLOOKUP(E6,P:X,VLOOKUP(E6,P:Y,10,0),0),IF(P6=E6,VLOOKUP(E6,P:X,VLOOKUP(E6,P:Y,10,0),0),L6)))</f>
        <v>0</v>
      </c>
      <c r="P6" s="8" t="s">
        <v>78</v>
      </c>
      <c r="Q6" s="9"/>
      <c r="R6" s="8"/>
      <c r="S6" s="8"/>
      <c r="T6" s="8"/>
      <c r="U6" s="8"/>
      <c r="V6" s="8"/>
      <c r="W6" s="8"/>
      <c r="X6" s="8"/>
      <c r="Y6" s="31">
        <f t="shared" ref="Y6:Y29" si="3">COUNTIF(E6:E29,P6)</f>
        <v>0</v>
      </c>
      <c r="Z6" s="31" t="str">
        <f>+P6</f>
        <v>T1</v>
      </c>
      <c r="AA6" s="9"/>
      <c r="AB6" s="8"/>
      <c r="AC6" s="8"/>
      <c r="AD6" s="8"/>
      <c r="AE6" s="8"/>
      <c r="AF6" s="8"/>
      <c r="AG6" s="8"/>
      <c r="AH6" s="8"/>
    </row>
    <row r="7" spans="1:34" s="32" customFormat="1" ht="18" customHeight="1">
      <c r="A7" s="22"/>
      <c r="B7" s="23"/>
      <c r="C7" s="23"/>
      <c r="D7" s="23"/>
      <c r="E7" s="23"/>
      <c r="F7" s="25">
        <v>10</v>
      </c>
      <c r="G7" s="26">
        <f t="shared" ref="G7:G29" si="4">IF(D7&gt;0,L$12,0)</f>
        <v>0</v>
      </c>
      <c r="H7" s="26">
        <v>800000</v>
      </c>
      <c r="I7" s="27">
        <f t="shared" ref="I7:I29" si="5">G7+H7</f>
        <v>800000</v>
      </c>
      <c r="J7" s="28"/>
      <c r="K7" s="29">
        <v>0.16</v>
      </c>
      <c r="L7" s="30">
        <f t="shared" si="0"/>
        <v>800000</v>
      </c>
      <c r="M7" s="31">
        <v>10</v>
      </c>
      <c r="N7" s="31">
        <f t="shared" si="1"/>
        <v>0</v>
      </c>
      <c r="O7" s="31">
        <f t="shared" si="2"/>
        <v>0</v>
      </c>
      <c r="P7" s="8" t="s">
        <v>79</v>
      </c>
      <c r="Q7" s="9">
        <f>SUM($L7:$L8)/Q$5</f>
        <v>725000</v>
      </c>
      <c r="R7" s="9">
        <f>SUM($L7:$L9)/R$5</f>
        <v>650000</v>
      </c>
      <c r="S7" s="9">
        <f>SUM($L7:$L10)/S$5</f>
        <v>587500</v>
      </c>
      <c r="T7" s="9">
        <f>SUM($L7:$L11)/T$5</f>
        <v>540000</v>
      </c>
      <c r="U7" s="9">
        <f>SUM($L7:$L12)/U$5</f>
        <v>500000</v>
      </c>
      <c r="V7" s="9">
        <f>SUM($L7:$L13)/V$5</f>
        <v>464285.71428571426</v>
      </c>
      <c r="W7" s="9">
        <f>SUM($L7:$L14)/W$5</f>
        <v>425000</v>
      </c>
      <c r="X7" s="9">
        <f>SUM($L7:$L15)/X$5</f>
        <v>388888.88888888888</v>
      </c>
      <c r="Y7" s="31">
        <f t="shared" si="3"/>
        <v>0</v>
      </c>
      <c r="Z7" s="31" t="str">
        <f t="shared" ref="Z7:Z29" si="6">+P7</f>
        <v>T2</v>
      </c>
      <c r="AA7" s="33">
        <f>SUM($M7:$M8)/AA$5</f>
        <v>9</v>
      </c>
      <c r="AB7" s="33">
        <f>SUM($M7:$M9)/AB$5</f>
        <v>8.3333333333333339</v>
      </c>
      <c r="AC7" s="33">
        <f>SUM($M7:$M10)/AC$5</f>
        <v>7.75</v>
      </c>
      <c r="AD7" s="33">
        <f>SUM($M7:$M11)/AD$5</f>
        <v>7.2</v>
      </c>
      <c r="AE7" s="33">
        <f>SUM($M7:$M12)/AE$5</f>
        <v>6.666666666666667</v>
      </c>
      <c r="AF7" s="33">
        <f>SUM($M7:$M13)/AF$5</f>
        <v>6.1428571428571432</v>
      </c>
      <c r="AG7" s="33">
        <f>SUM($M7:$M14)/AG$5</f>
        <v>5.625</v>
      </c>
      <c r="AH7" s="33">
        <f>SUM($M7:$M15)/AH$5</f>
        <v>5.1111111111111107</v>
      </c>
    </row>
    <row r="8" spans="1:34" s="32" customFormat="1" ht="18" customHeight="1">
      <c r="A8" s="22"/>
      <c r="B8" s="23"/>
      <c r="C8" s="23"/>
      <c r="D8" s="23"/>
      <c r="E8" s="23"/>
      <c r="F8" s="25">
        <v>8</v>
      </c>
      <c r="G8" s="26">
        <f t="shared" si="4"/>
        <v>0</v>
      </c>
      <c r="H8" s="26">
        <v>650000</v>
      </c>
      <c r="I8" s="27">
        <f t="shared" si="5"/>
        <v>650000</v>
      </c>
      <c r="J8" s="28"/>
      <c r="K8" s="29">
        <v>0.13</v>
      </c>
      <c r="L8" s="30">
        <f t="shared" si="0"/>
        <v>650000</v>
      </c>
      <c r="M8" s="31">
        <v>8</v>
      </c>
      <c r="N8" s="31">
        <f>IF(E8=0,0,IF(E8=E7,VLOOKUP(E8,Z:AH,VLOOKUP(E8,P:Y,10,0),0),IF(P8=E8,VLOOKUP(E8,Z:AH,VLOOKUP(E8,P:Y,10,0),0),M8)))</f>
        <v>0</v>
      </c>
      <c r="O8" s="31">
        <f t="shared" si="2"/>
        <v>0</v>
      </c>
      <c r="P8" s="8" t="s">
        <v>80</v>
      </c>
      <c r="Q8" s="9">
        <f t="shared" ref="Q8:Q29" si="7">SUM($L8:$L9)/Q$5</f>
        <v>575000</v>
      </c>
      <c r="R8" s="9">
        <f t="shared" ref="R8:R29" si="8">SUM($L8:$L10)/R$5</f>
        <v>516666.66666666669</v>
      </c>
      <c r="S8" s="9">
        <f t="shared" ref="S8:S29" si="9">SUM($L8:$L11)/S$5</f>
        <v>475000</v>
      </c>
      <c r="T8" s="9">
        <f t="shared" ref="T8:T29" si="10">SUM($L8:$L12)/T$5</f>
        <v>440000</v>
      </c>
      <c r="U8" s="9">
        <f t="shared" ref="U8:U29" si="11">SUM($L8:$L13)/U$5</f>
        <v>408333.33333333331</v>
      </c>
      <c r="V8" s="9">
        <f t="shared" ref="V8:V29" si="12">SUM($L8:$L14)/V$5</f>
        <v>371428.57142857142</v>
      </c>
      <c r="W8" s="9">
        <f t="shared" ref="W8:W29" si="13">SUM($L8:$L15)/W$5</f>
        <v>337500</v>
      </c>
      <c r="X8" s="9">
        <f t="shared" ref="X8:X29" si="14">SUM($L8:$L16)/X$5</f>
        <v>305555.55555555556</v>
      </c>
      <c r="Y8" s="31">
        <f t="shared" si="3"/>
        <v>0</v>
      </c>
      <c r="Z8" s="31" t="str">
        <f t="shared" si="6"/>
        <v>T3</v>
      </c>
      <c r="AA8" s="33">
        <f t="shared" ref="AA8:AA29" si="15">SUM($M8:$M9)/AA$5</f>
        <v>7.5</v>
      </c>
      <c r="AB8" s="33">
        <f t="shared" ref="AB8:AB29" si="16">SUM($M8:$M10)/AB$5</f>
        <v>7</v>
      </c>
      <c r="AC8" s="33">
        <f t="shared" ref="AC8:AC29" si="17">SUM($M8:$M11)/AC$5</f>
        <v>6.5</v>
      </c>
      <c r="AD8" s="33">
        <f t="shared" ref="AD8:AD29" si="18">SUM($M8:$M12)/AD$5</f>
        <v>6</v>
      </c>
      <c r="AE8" s="33">
        <f t="shared" ref="AE8:AE29" si="19">SUM($M8:$M13)/AE$5</f>
        <v>5.5</v>
      </c>
      <c r="AF8" s="33">
        <f t="shared" ref="AF8:AF29" si="20">SUM($M8:$M14)/AF$5</f>
        <v>5</v>
      </c>
      <c r="AG8" s="33">
        <f t="shared" ref="AG8:AG29" si="21">SUM($M8:$M15)/AG$5</f>
        <v>4.5</v>
      </c>
      <c r="AH8" s="33">
        <f t="shared" ref="AH8:AH29" si="22">SUM($M8:$M16)/AH$5</f>
        <v>4</v>
      </c>
    </row>
    <row r="9" spans="1:34" s="32" customFormat="1" ht="18" customHeight="1">
      <c r="A9" s="22"/>
      <c r="B9" s="23"/>
      <c r="C9" s="23"/>
      <c r="D9" s="23"/>
      <c r="E9" s="23"/>
      <c r="F9" s="25">
        <v>7</v>
      </c>
      <c r="G9" s="26">
        <f t="shared" si="4"/>
        <v>0</v>
      </c>
      <c r="H9" s="26">
        <v>500000</v>
      </c>
      <c r="I9" s="27">
        <f t="shared" si="5"/>
        <v>500000</v>
      </c>
      <c r="J9" s="28"/>
      <c r="K9" s="29">
        <v>0.1</v>
      </c>
      <c r="L9" s="30">
        <f t="shared" si="0"/>
        <v>500000</v>
      </c>
      <c r="M9" s="31">
        <v>7</v>
      </c>
      <c r="N9" s="31">
        <f t="shared" ref="N9:N29" si="23">IF(E9=0,0,IF(E9=E8,VLOOKUP(E9,Z:AH,VLOOKUP(E9,P:Y,10,0),0),IF(P9=E9,VLOOKUP(E9,Z:AH,VLOOKUP(E9,P:Y,10,0),0),M9)))</f>
        <v>0</v>
      </c>
      <c r="O9" s="31">
        <f t="shared" si="2"/>
        <v>0</v>
      </c>
      <c r="P9" s="8" t="s">
        <v>81</v>
      </c>
      <c r="Q9" s="9">
        <f t="shared" si="7"/>
        <v>450000</v>
      </c>
      <c r="R9" s="9">
        <f t="shared" si="8"/>
        <v>416666.66666666669</v>
      </c>
      <c r="S9" s="9">
        <f t="shared" si="9"/>
        <v>387500</v>
      </c>
      <c r="T9" s="9">
        <f t="shared" si="10"/>
        <v>360000</v>
      </c>
      <c r="U9" s="9">
        <f t="shared" si="11"/>
        <v>325000</v>
      </c>
      <c r="V9" s="9">
        <f t="shared" si="12"/>
        <v>292857.14285714284</v>
      </c>
      <c r="W9" s="9">
        <f t="shared" si="13"/>
        <v>262500</v>
      </c>
      <c r="X9" s="9">
        <f t="shared" si="14"/>
        <v>238888.88888888888</v>
      </c>
      <c r="Y9" s="31">
        <f t="shared" si="3"/>
        <v>0</v>
      </c>
      <c r="Z9" s="31" t="str">
        <f t="shared" si="6"/>
        <v>T4</v>
      </c>
      <c r="AA9" s="33">
        <f t="shared" si="15"/>
        <v>6.5</v>
      </c>
      <c r="AB9" s="33">
        <f t="shared" si="16"/>
        <v>6</v>
      </c>
      <c r="AC9" s="33">
        <f t="shared" si="17"/>
        <v>5.5</v>
      </c>
      <c r="AD9" s="33">
        <f t="shared" si="18"/>
        <v>5</v>
      </c>
      <c r="AE9" s="33">
        <f t="shared" si="19"/>
        <v>4.5</v>
      </c>
      <c r="AF9" s="33">
        <f t="shared" si="20"/>
        <v>4</v>
      </c>
      <c r="AG9" s="33">
        <f t="shared" si="21"/>
        <v>3.5</v>
      </c>
      <c r="AH9" s="33">
        <f t="shared" si="22"/>
        <v>3.1111111111111112</v>
      </c>
    </row>
    <row r="10" spans="1:34" s="32" customFormat="1" ht="18" customHeight="1">
      <c r="A10" s="22"/>
      <c r="B10" s="23"/>
      <c r="C10" s="23"/>
      <c r="D10" s="23"/>
      <c r="E10" s="23"/>
      <c r="F10" s="25">
        <v>6</v>
      </c>
      <c r="G10" s="26">
        <f t="shared" si="4"/>
        <v>0</v>
      </c>
      <c r="H10" s="26">
        <v>400000</v>
      </c>
      <c r="I10" s="27">
        <f t="shared" si="5"/>
        <v>400000</v>
      </c>
      <c r="J10" s="28"/>
      <c r="K10" s="29">
        <v>0.08</v>
      </c>
      <c r="L10" s="30">
        <f t="shared" si="0"/>
        <v>400000</v>
      </c>
      <c r="M10" s="31">
        <v>6</v>
      </c>
      <c r="N10" s="31">
        <f t="shared" si="23"/>
        <v>0</v>
      </c>
      <c r="O10" s="31">
        <f t="shared" si="2"/>
        <v>0</v>
      </c>
      <c r="P10" s="8" t="s">
        <v>82</v>
      </c>
      <c r="Q10" s="9">
        <f t="shared" si="7"/>
        <v>375000</v>
      </c>
      <c r="R10" s="9">
        <f t="shared" si="8"/>
        <v>350000</v>
      </c>
      <c r="S10" s="9">
        <f t="shared" si="9"/>
        <v>325000</v>
      </c>
      <c r="T10" s="9">
        <f t="shared" si="10"/>
        <v>290000</v>
      </c>
      <c r="U10" s="9">
        <f t="shared" si="11"/>
        <v>258333.33333333334</v>
      </c>
      <c r="V10" s="9">
        <f t="shared" si="12"/>
        <v>228571.42857142858</v>
      </c>
      <c r="W10" s="9">
        <f t="shared" si="13"/>
        <v>206250</v>
      </c>
      <c r="X10" s="9">
        <f t="shared" si="14"/>
        <v>188888.88888888888</v>
      </c>
      <c r="Y10" s="31">
        <f t="shared" si="3"/>
        <v>0</v>
      </c>
      <c r="Z10" s="31" t="str">
        <f t="shared" si="6"/>
        <v>T5</v>
      </c>
      <c r="AA10" s="33">
        <f t="shared" si="15"/>
        <v>5.5</v>
      </c>
      <c r="AB10" s="33">
        <f t="shared" si="16"/>
        <v>5</v>
      </c>
      <c r="AC10" s="33">
        <f t="shared" si="17"/>
        <v>4.5</v>
      </c>
      <c r="AD10" s="33">
        <f t="shared" si="18"/>
        <v>4</v>
      </c>
      <c r="AE10" s="33">
        <f t="shared" si="19"/>
        <v>3.5</v>
      </c>
      <c r="AF10" s="33">
        <f t="shared" si="20"/>
        <v>3</v>
      </c>
      <c r="AG10" s="33">
        <f t="shared" si="21"/>
        <v>2.625</v>
      </c>
      <c r="AH10" s="33">
        <f t="shared" si="22"/>
        <v>2.3333333333333335</v>
      </c>
    </row>
    <row r="11" spans="1:34" s="32" customFormat="1" ht="18" customHeight="1">
      <c r="A11" s="22"/>
      <c r="B11" s="23"/>
      <c r="C11" s="23"/>
      <c r="D11" s="23"/>
      <c r="E11" s="23"/>
      <c r="F11" s="25">
        <v>5</v>
      </c>
      <c r="G11" s="26">
        <f t="shared" si="4"/>
        <v>0</v>
      </c>
      <c r="H11" s="26">
        <v>350000.00000000006</v>
      </c>
      <c r="I11" s="27">
        <f t="shared" si="5"/>
        <v>350000.00000000006</v>
      </c>
      <c r="J11" s="28"/>
      <c r="K11" s="29">
        <v>7.0000000000000007E-2</v>
      </c>
      <c r="L11" s="30">
        <f t="shared" si="0"/>
        <v>350000.00000000006</v>
      </c>
      <c r="M11" s="31">
        <v>5</v>
      </c>
      <c r="N11" s="31">
        <f t="shared" si="23"/>
        <v>0</v>
      </c>
      <c r="O11" s="31">
        <f t="shared" si="2"/>
        <v>0</v>
      </c>
      <c r="P11" s="8" t="s">
        <v>83</v>
      </c>
      <c r="Q11" s="9">
        <f t="shared" si="7"/>
        <v>325000</v>
      </c>
      <c r="R11" s="9">
        <f t="shared" si="8"/>
        <v>300000</v>
      </c>
      <c r="S11" s="9">
        <f t="shared" si="9"/>
        <v>262500</v>
      </c>
      <c r="T11" s="9">
        <f t="shared" si="10"/>
        <v>230000</v>
      </c>
      <c r="U11" s="9">
        <f t="shared" si="11"/>
        <v>200000</v>
      </c>
      <c r="V11" s="9">
        <f t="shared" si="12"/>
        <v>178571.42857142858</v>
      </c>
      <c r="W11" s="9">
        <f t="shared" si="13"/>
        <v>162500</v>
      </c>
      <c r="X11" s="9">
        <f t="shared" si="14"/>
        <v>150000</v>
      </c>
      <c r="Y11" s="31">
        <f t="shared" si="3"/>
        <v>0</v>
      </c>
      <c r="Z11" s="31" t="str">
        <f t="shared" si="6"/>
        <v>T6</v>
      </c>
      <c r="AA11" s="33">
        <f t="shared" si="15"/>
        <v>4.5</v>
      </c>
      <c r="AB11" s="33">
        <f t="shared" si="16"/>
        <v>4</v>
      </c>
      <c r="AC11" s="33">
        <f t="shared" si="17"/>
        <v>3.5</v>
      </c>
      <c r="AD11" s="33">
        <f t="shared" si="18"/>
        <v>3</v>
      </c>
      <c r="AE11" s="33">
        <f t="shared" si="19"/>
        <v>2.5</v>
      </c>
      <c r="AF11" s="33">
        <f t="shared" si="20"/>
        <v>2.1428571428571428</v>
      </c>
      <c r="AG11" s="33">
        <f t="shared" si="21"/>
        <v>1.875</v>
      </c>
      <c r="AH11" s="33">
        <f t="shared" si="22"/>
        <v>1.6666666666666667</v>
      </c>
    </row>
    <row r="12" spans="1:34" s="32" customFormat="1" ht="18" customHeight="1">
      <c r="A12" s="22"/>
      <c r="B12" s="23"/>
      <c r="C12" s="23"/>
      <c r="D12" s="23"/>
      <c r="E12" s="23"/>
      <c r="F12" s="25">
        <v>4</v>
      </c>
      <c r="G12" s="26">
        <f t="shared" si="4"/>
        <v>0</v>
      </c>
      <c r="H12" s="26">
        <v>300000</v>
      </c>
      <c r="I12" s="27">
        <f t="shared" si="5"/>
        <v>300000</v>
      </c>
      <c r="J12" s="28"/>
      <c r="K12" s="29">
        <v>0.06</v>
      </c>
      <c r="L12" s="30">
        <f t="shared" si="0"/>
        <v>300000</v>
      </c>
      <c r="M12" s="31">
        <v>4</v>
      </c>
      <c r="N12" s="31">
        <f t="shared" si="23"/>
        <v>0</v>
      </c>
      <c r="O12" s="31">
        <f t="shared" si="2"/>
        <v>0</v>
      </c>
      <c r="P12" s="8" t="s">
        <v>84</v>
      </c>
      <c r="Q12" s="9">
        <f t="shared" si="7"/>
        <v>275000</v>
      </c>
      <c r="R12" s="9">
        <f t="shared" si="8"/>
        <v>233333.33333333334</v>
      </c>
      <c r="S12" s="9">
        <f t="shared" si="9"/>
        <v>200000</v>
      </c>
      <c r="T12" s="9">
        <f t="shared" si="10"/>
        <v>170000</v>
      </c>
      <c r="U12" s="9">
        <f t="shared" si="11"/>
        <v>150000</v>
      </c>
      <c r="V12" s="9">
        <f t="shared" si="12"/>
        <v>135714.28571428571</v>
      </c>
      <c r="W12" s="9">
        <f t="shared" si="13"/>
        <v>125000</v>
      </c>
      <c r="X12" s="9">
        <f t="shared" si="14"/>
        <v>116666.66666666667</v>
      </c>
      <c r="Y12" s="31">
        <f t="shared" si="3"/>
        <v>0</v>
      </c>
      <c r="Z12" s="31" t="str">
        <f t="shared" si="6"/>
        <v>T7</v>
      </c>
      <c r="AA12" s="33">
        <f t="shared" si="15"/>
        <v>3.5</v>
      </c>
      <c r="AB12" s="33">
        <f t="shared" si="16"/>
        <v>3</v>
      </c>
      <c r="AC12" s="33">
        <f t="shared" si="17"/>
        <v>2.5</v>
      </c>
      <c r="AD12" s="33">
        <f t="shared" si="18"/>
        <v>2</v>
      </c>
      <c r="AE12" s="33">
        <f t="shared" si="19"/>
        <v>1.6666666666666667</v>
      </c>
      <c r="AF12" s="33">
        <f t="shared" si="20"/>
        <v>1.4285714285714286</v>
      </c>
      <c r="AG12" s="33">
        <f t="shared" si="21"/>
        <v>1.25</v>
      </c>
      <c r="AH12" s="33">
        <f t="shared" si="22"/>
        <v>1.1111111111111112</v>
      </c>
    </row>
    <row r="13" spans="1:34" s="32" customFormat="1" ht="18" customHeight="1">
      <c r="A13" s="22"/>
      <c r="B13" s="23"/>
      <c r="C13" s="23"/>
      <c r="D13" s="23"/>
      <c r="E13" s="23"/>
      <c r="F13" s="25">
        <v>3</v>
      </c>
      <c r="G13" s="26">
        <f t="shared" si="4"/>
        <v>0</v>
      </c>
      <c r="H13" s="26">
        <v>250000</v>
      </c>
      <c r="I13" s="27">
        <f t="shared" si="5"/>
        <v>250000</v>
      </c>
      <c r="J13" s="28"/>
      <c r="K13" s="29">
        <v>0.05</v>
      </c>
      <c r="L13" s="30">
        <f t="shared" si="0"/>
        <v>250000</v>
      </c>
      <c r="M13" s="31">
        <v>3</v>
      </c>
      <c r="N13" s="31">
        <f t="shared" si="23"/>
        <v>0</v>
      </c>
      <c r="O13" s="31">
        <f t="shared" si="2"/>
        <v>0</v>
      </c>
      <c r="P13" s="8" t="s">
        <v>85</v>
      </c>
      <c r="Q13" s="9">
        <f t="shared" si="7"/>
        <v>200000</v>
      </c>
      <c r="R13" s="9">
        <f t="shared" si="8"/>
        <v>166666.66666666666</v>
      </c>
      <c r="S13" s="9">
        <f t="shared" si="9"/>
        <v>137500</v>
      </c>
      <c r="T13" s="9">
        <f t="shared" si="10"/>
        <v>120000</v>
      </c>
      <c r="U13" s="9">
        <f t="shared" si="11"/>
        <v>108333.33333333333</v>
      </c>
      <c r="V13" s="9">
        <f t="shared" si="12"/>
        <v>100000</v>
      </c>
      <c r="W13" s="9">
        <f t="shared" si="13"/>
        <v>93750</v>
      </c>
      <c r="X13" s="9">
        <f t="shared" si="14"/>
        <v>88888.888888888891</v>
      </c>
      <c r="Y13" s="31">
        <f t="shared" si="3"/>
        <v>0</v>
      </c>
      <c r="Z13" s="31" t="str">
        <f t="shared" si="6"/>
        <v>T8</v>
      </c>
      <c r="AA13" s="33">
        <f t="shared" si="15"/>
        <v>2.5</v>
      </c>
      <c r="AB13" s="33">
        <f t="shared" si="16"/>
        <v>2</v>
      </c>
      <c r="AC13" s="33">
        <f t="shared" si="17"/>
        <v>1.5</v>
      </c>
      <c r="AD13" s="33">
        <f t="shared" si="18"/>
        <v>1.2</v>
      </c>
      <c r="AE13" s="33">
        <f t="shared" si="19"/>
        <v>1</v>
      </c>
      <c r="AF13" s="33">
        <f t="shared" si="20"/>
        <v>0.8571428571428571</v>
      </c>
      <c r="AG13" s="33">
        <f t="shared" si="21"/>
        <v>0.75</v>
      </c>
      <c r="AH13" s="33">
        <f t="shared" si="22"/>
        <v>0.66666666666666663</v>
      </c>
    </row>
    <row r="14" spans="1:34" s="32" customFormat="1" ht="18" customHeight="1">
      <c r="A14" s="22"/>
      <c r="B14" s="23"/>
      <c r="C14" s="23"/>
      <c r="D14" s="23"/>
      <c r="E14" s="23"/>
      <c r="F14" s="25">
        <v>2</v>
      </c>
      <c r="G14" s="26">
        <f t="shared" si="4"/>
        <v>0</v>
      </c>
      <c r="H14" s="26">
        <v>150000</v>
      </c>
      <c r="I14" s="27">
        <f t="shared" si="5"/>
        <v>150000</v>
      </c>
      <c r="J14" s="28"/>
      <c r="K14" s="29">
        <v>0.03</v>
      </c>
      <c r="L14" s="30">
        <f t="shared" si="0"/>
        <v>150000</v>
      </c>
      <c r="M14" s="31">
        <v>2</v>
      </c>
      <c r="N14" s="31">
        <f t="shared" si="23"/>
        <v>0</v>
      </c>
      <c r="O14" s="31">
        <f t="shared" si="2"/>
        <v>0</v>
      </c>
      <c r="P14" s="8" t="s">
        <v>86</v>
      </c>
      <c r="Q14" s="9">
        <f t="shared" si="7"/>
        <v>125000</v>
      </c>
      <c r="R14" s="9">
        <f t="shared" si="8"/>
        <v>100000</v>
      </c>
      <c r="S14" s="9">
        <f t="shared" si="9"/>
        <v>87500</v>
      </c>
      <c r="T14" s="9">
        <f t="shared" si="10"/>
        <v>80000</v>
      </c>
      <c r="U14" s="9">
        <f t="shared" si="11"/>
        <v>75000</v>
      </c>
      <c r="V14" s="9">
        <f t="shared" si="12"/>
        <v>71428.571428571435</v>
      </c>
      <c r="W14" s="9">
        <f t="shared" si="13"/>
        <v>68750</v>
      </c>
      <c r="X14" s="9">
        <f t="shared" si="14"/>
        <v>66666.666666666672</v>
      </c>
      <c r="Y14" s="31">
        <f t="shared" si="3"/>
        <v>0</v>
      </c>
      <c r="Z14" s="31" t="str">
        <f t="shared" si="6"/>
        <v>T9</v>
      </c>
      <c r="AA14" s="33">
        <f t="shared" si="15"/>
        <v>1.5</v>
      </c>
      <c r="AB14" s="33">
        <f t="shared" si="16"/>
        <v>1</v>
      </c>
      <c r="AC14" s="33">
        <f t="shared" si="17"/>
        <v>0.75</v>
      </c>
      <c r="AD14" s="33">
        <f t="shared" si="18"/>
        <v>0.6</v>
      </c>
      <c r="AE14" s="33">
        <f t="shared" si="19"/>
        <v>0.5</v>
      </c>
      <c r="AF14" s="33">
        <f t="shared" si="20"/>
        <v>0.42857142857142855</v>
      </c>
      <c r="AG14" s="33">
        <f t="shared" si="21"/>
        <v>0.375</v>
      </c>
      <c r="AH14" s="33">
        <f t="shared" si="22"/>
        <v>0.33333333333333331</v>
      </c>
    </row>
    <row r="15" spans="1:34" s="32" customFormat="1" ht="18" customHeight="1">
      <c r="A15" s="22"/>
      <c r="B15" s="23"/>
      <c r="C15" s="23"/>
      <c r="D15" s="23"/>
      <c r="E15" s="23"/>
      <c r="F15" s="25">
        <v>1</v>
      </c>
      <c r="G15" s="26">
        <f t="shared" si="4"/>
        <v>0</v>
      </c>
      <c r="H15" s="26">
        <v>100000</v>
      </c>
      <c r="I15" s="27">
        <f t="shared" si="5"/>
        <v>100000</v>
      </c>
      <c r="J15" s="28"/>
      <c r="K15" s="29">
        <v>0.02</v>
      </c>
      <c r="L15" s="30">
        <f t="shared" si="0"/>
        <v>100000</v>
      </c>
      <c r="M15" s="31">
        <v>1</v>
      </c>
      <c r="N15" s="31">
        <f t="shared" si="23"/>
        <v>0</v>
      </c>
      <c r="O15" s="31">
        <f t="shared" si="2"/>
        <v>0</v>
      </c>
      <c r="P15" s="8" t="s">
        <v>87</v>
      </c>
      <c r="Q15" s="9">
        <f t="shared" si="7"/>
        <v>75000</v>
      </c>
      <c r="R15" s="9">
        <f t="shared" si="8"/>
        <v>66666.666666666672</v>
      </c>
      <c r="S15" s="9">
        <f t="shared" si="9"/>
        <v>62500</v>
      </c>
      <c r="T15" s="9">
        <f t="shared" si="10"/>
        <v>60000</v>
      </c>
      <c r="U15" s="9">
        <f t="shared" si="11"/>
        <v>58333.333333333336</v>
      </c>
      <c r="V15" s="9">
        <f t="shared" si="12"/>
        <v>57142.857142857145</v>
      </c>
      <c r="W15" s="9">
        <f t="shared" si="13"/>
        <v>56250</v>
      </c>
      <c r="X15" s="9">
        <f t="shared" si="14"/>
        <v>55555.555555555555</v>
      </c>
      <c r="Y15" s="31">
        <f t="shared" si="3"/>
        <v>0</v>
      </c>
      <c r="Z15" s="31" t="str">
        <f t="shared" si="6"/>
        <v>T10</v>
      </c>
      <c r="AA15" s="33">
        <f t="shared" si="15"/>
        <v>0.5</v>
      </c>
      <c r="AB15" s="33">
        <f t="shared" si="16"/>
        <v>0.33333333333333331</v>
      </c>
      <c r="AC15" s="33">
        <f t="shared" si="17"/>
        <v>0.25</v>
      </c>
      <c r="AD15" s="33">
        <f t="shared" si="18"/>
        <v>0.2</v>
      </c>
      <c r="AE15" s="33">
        <f t="shared" si="19"/>
        <v>0.16666666666666666</v>
      </c>
      <c r="AF15" s="33">
        <f t="shared" si="20"/>
        <v>0.14285714285714285</v>
      </c>
      <c r="AG15" s="33">
        <f t="shared" si="21"/>
        <v>0.125</v>
      </c>
      <c r="AH15" s="33">
        <f t="shared" si="22"/>
        <v>0.1111111111111111</v>
      </c>
    </row>
    <row r="16" spans="1:34" s="32" customFormat="1" ht="18" customHeight="1">
      <c r="A16" s="22"/>
      <c r="B16" s="23"/>
      <c r="C16" s="23"/>
      <c r="D16" s="23"/>
      <c r="E16" s="23"/>
      <c r="F16" s="25">
        <v>0</v>
      </c>
      <c r="G16" s="26">
        <f t="shared" si="4"/>
        <v>0</v>
      </c>
      <c r="H16" s="26">
        <v>50000</v>
      </c>
      <c r="I16" s="27">
        <f t="shared" si="5"/>
        <v>50000</v>
      </c>
      <c r="J16" s="28"/>
      <c r="K16" s="29">
        <v>0.01</v>
      </c>
      <c r="L16" s="30">
        <f t="shared" si="0"/>
        <v>50000</v>
      </c>
      <c r="M16" s="31">
        <v>0</v>
      </c>
      <c r="N16" s="31">
        <f t="shared" si="23"/>
        <v>0</v>
      </c>
      <c r="O16" s="31">
        <f t="shared" si="2"/>
        <v>0</v>
      </c>
      <c r="P16" s="8" t="s">
        <v>88</v>
      </c>
      <c r="Q16" s="9">
        <f t="shared" si="7"/>
        <v>50000</v>
      </c>
      <c r="R16" s="9">
        <f t="shared" si="8"/>
        <v>50000</v>
      </c>
      <c r="S16" s="9">
        <f t="shared" si="9"/>
        <v>50000</v>
      </c>
      <c r="T16" s="9">
        <f t="shared" si="10"/>
        <v>50000</v>
      </c>
      <c r="U16" s="9">
        <f t="shared" si="11"/>
        <v>50000</v>
      </c>
      <c r="V16" s="9">
        <f t="shared" si="12"/>
        <v>50000</v>
      </c>
      <c r="W16" s="9">
        <f t="shared" si="13"/>
        <v>50000</v>
      </c>
      <c r="X16" s="9">
        <f t="shared" si="14"/>
        <v>50000</v>
      </c>
      <c r="Y16" s="31">
        <f t="shared" si="3"/>
        <v>0</v>
      </c>
      <c r="Z16" s="31" t="str">
        <f t="shared" si="6"/>
        <v>T11</v>
      </c>
      <c r="AA16" s="33">
        <f t="shared" si="15"/>
        <v>0</v>
      </c>
      <c r="AB16" s="33">
        <f t="shared" si="16"/>
        <v>0</v>
      </c>
      <c r="AC16" s="33">
        <f t="shared" si="17"/>
        <v>0</v>
      </c>
      <c r="AD16" s="33">
        <f t="shared" si="18"/>
        <v>0</v>
      </c>
      <c r="AE16" s="33">
        <f t="shared" si="19"/>
        <v>0</v>
      </c>
      <c r="AF16" s="33">
        <f t="shared" si="20"/>
        <v>0</v>
      </c>
      <c r="AG16" s="33">
        <f t="shared" si="21"/>
        <v>0</v>
      </c>
      <c r="AH16" s="33">
        <f t="shared" si="22"/>
        <v>0</v>
      </c>
    </row>
    <row r="17" spans="1:34" s="32" customFormat="1" ht="18" customHeight="1">
      <c r="A17" s="22"/>
      <c r="B17" s="23"/>
      <c r="C17" s="23"/>
      <c r="D17" s="23"/>
      <c r="E17" s="23"/>
      <c r="F17" s="25">
        <v>0</v>
      </c>
      <c r="G17" s="26">
        <f t="shared" si="4"/>
        <v>0</v>
      </c>
      <c r="H17" s="26">
        <v>50000</v>
      </c>
      <c r="I17" s="27">
        <f t="shared" si="5"/>
        <v>50000</v>
      </c>
      <c r="J17" s="28"/>
      <c r="K17" s="29">
        <v>0.01</v>
      </c>
      <c r="L17" s="30">
        <f t="shared" si="0"/>
        <v>50000</v>
      </c>
      <c r="M17" s="31">
        <v>0</v>
      </c>
      <c r="N17" s="31">
        <f t="shared" si="23"/>
        <v>0</v>
      </c>
      <c r="O17" s="31">
        <f t="shared" si="2"/>
        <v>0</v>
      </c>
      <c r="P17" s="8" t="s">
        <v>89</v>
      </c>
      <c r="Q17" s="9">
        <f t="shared" si="7"/>
        <v>50000</v>
      </c>
      <c r="R17" s="9">
        <f t="shared" si="8"/>
        <v>50000</v>
      </c>
      <c r="S17" s="9">
        <f t="shared" si="9"/>
        <v>50000</v>
      </c>
      <c r="T17" s="9">
        <f t="shared" si="10"/>
        <v>50000</v>
      </c>
      <c r="U17" s="9">
        <f t="shared" si="11"/>
        <v>50000</v>
      </c>
      <c r="V17" s="9">
        <f t="shared" si="12"/>
        <v>50000</v>
      </c>
      <c r="W17" s="9">
        <f t="shared" si="13"/>
        <v>50000</v>
      </c>
      <c r="X17" s="9">
        <f t="shared" si="14"/>
        <v>50000</v>
      </c>
      <c r="Y17" s="31">
        <f t="shared" si="3"/>
        <v>0</v>
      </c>
      <c r="Z17" s="31" t="str">
        <f t="shared" si="6"/>
        <v>T12</v>
      </c>
      <c r="AA17" s="33">
        <f t="shared" si="15"/>
        <v>0</v>
      </c>
      <c r="AB17" s="33">
        <f t="shared" si="16"/>
        <v>0</v>
      </c>
      <c r="AC17" s="33">
        <f t="shared" si="17"/>
        <v>0</v>
      </c>
      <c r="AD17" s="33">
        <f t="shared" si="18"/>
        <v>0</v>
      </c>
      <c r="AE17" s="33">
        <f t="shared" si="19"/>
        <v>0</v>
      </c>
      <c r="AF17" s="33">
        <f t="shared" si="20"/>
        <v>0</v>
      </c>
      <c r="AG17" s="33">
        <f t="shared" si="21"/>
        <v>0</v>
      </c>
      <c r="AH17" s="33">
        <f t="shared" si="22"/>
        <v>0</v>
      </c>
    </row>
    <row r="18" spans="1:34" s="32" customFormat="1" ht="18" customHeight="1">
      <c r="A18" s="22"/>
      <c r="B18" s="23"/>
      <c r="C18" s="23"/>
      <c r="D18" s="23"/>
      <c r="E18" s="23"/>
      <c r="F18" s="25">
        <v>0</v>
      </c>
      <c r="G18" s="26">
        <f t="shared" si="4"/>
        <v>0</v>
      </c>
      <c r="H18" s="26">
        <v>50000</v>
      </c>
      <c r="I18" s="27">
        <f t="shared" si="5"/>
        <v>50000</v>
      </c>
      <c r="J18" s="28"/>
      <c r="K18" s="29">
        <v>0.01</v>
      </c>
      <c r="L18" s="30">
        <f t="shared" si="0"/>
        <v>50000</v>
      </c>
      <c r="M18" s="31">
        <v>0</v>
      </c>
      <c r="N18" s="31">
        <f t="shared" si="23"/>
        <v>0</v>
      </c>
      <c r="O18" s="31">
        <f t="shared" si="2"/>
        <v>0</v>
      </c>
      <c r="P18" s="8" t="s">
        <v>90</v>
      </c>
      <c r="Q18" s="9">
        <f t="shared" si="7"/>
        <v>50000</v>
      </c>
      <c r="R18" s="9">
        <f t="shared" si="8"/>
        <v>50000</v>
      </c>
      <c r="S18" s="9">
        <f t="shared" si="9"/>
        <v>50000</v>
      </c>
      <c r="T18" s="9">
        <f t="shared" si="10"/>
        <v>50000</v>
      </c>
      <c r="U18" s="9">
        <f t="shared" si="11"/>
        <v>50000</v>
      </c>
      <c r="V18" s="9">
        <f t="shared" si="12"/>
        <v>50000</v>
      </c>
      <c r="W18" s="9">
        <f t="shared" si="13"/>
        <v>50000</v>
      </c>
      <c r="X18" s="9">
        <f t="shared" si="14"/>
        <v>50000</v>
      </c>
      <c r="Y18" s="31">
        <f t="shared" si="3"/>
        <v>0</v>
      </c>
      <c r="Z18" s="31" t="str">
        <f t="shared" si="6"/>
        <v>T13</v>
      </c>
      <c r="AA18" s="33">
        <f t="shared" si="15"/>
        <v>0</v>
      </c>
      <c r="AB18" s="33">
        <f t="shared" si="16"/>
        <v>0</v>
      </c>
      <c r="AC18" s="33">
        <f t="shared" si="17"/>
        <v>0</v>
      </c>
      <c r="AD18" s="33">
        <f t="shared" si="18"/>
        <v>0</v>
      </c>
      <c r="AE18" s="33">
        <f t="shared" si="19"/>
        <v>0</v>
      </c>
      <c r="AF18" s="33">
        <f t="shared" si="20"/>
        <v>0</v>
      </c>
      <c r="AG18" s="33">
        <f t="shared" si="21"/>
        <v>0</v>
      </c>
      <c r="AH18" s="33">
        <f t="shared" si="22"/>
        <v>0</v>
      </c>
    </row>
    <row r="19" spans="1:34" s="32" customFormat="1" ht="18" customHeight="1">
      <c r="A19" s="22"/>
      <c r="B19" s="23"/>
      <c r="C19" s="23"/>
      <c r="D19" s="23"/>
      <c r="E19" s="23"/>
      <c r="F19" s="25">
        <v>0</v>
      </c>
      <c r="G19" s="26">
        <f t="shared" si="4"/>
        <v>0</v>
      </c>
      <c r="H19" s="26">
        <v>50000</v>
      </c>
      <c r="I19" s="27">
        <f t="shared" si="5"/>
        <v>50000</v>
      </c>
      <c r="J19" s="28"/>
      <c r="K19" s="29">
        <v>0.01</v>
      </c>
      <c r="L19" s="30">
        <f t="shared" si="0"/>
        <v>50000</v>
      </c>
      <c r="M19" s="31">
        <v>0</v>
      </c>
      <c r="N19" s="31">
        <f t="shared" si="23"/>
        <v>0</v>
      </c>
      <c r="O19" s="31">
        <f t="shared" si="2"/>
        <v>0</v>
      </c>
      <c r="P19" s="8" t="s">
        <v>91</v>
      </c>
      <c r="Q19" s="9">
        <f t="shared" si="7"/>
        <v>50000</v>
      </c>
      <c r="R19" s="9">
        <f t="shared" si="8"/>
        <v>50000</v>
      </c>
      <c r="S19" s="9">
        <f t="shared" si="9"/>
        <v>50000</v>
      </c>
      <c r="T19" s="9">
        <f t="shared" si="10"/>
        <v>50000</v>
      </c>
      <c r="U19" s="9">
        <f t="shared" si="11"/>
        <v>50000</v>
      </c>
      <c r="V19" s="9">
        <f t="shared" si="12"/>
        <v>50000</v>
      </c>
      <c r="W19" s="9">
        <f t="shared" si="13"/>
        <v>50000</v>
      </c>
      <c r="X19" s="9">
        <f t="shared" si="14"/>
        <v>50000</v>
      </c>
      <c r="Y19" s="31">
        <f t="shared" si="3"/>
        <v>0</v>
      </c>
      <c r="Z19" s="31" t="str">
        <f t="shared" si="6"/>
        <v>T14</v>
      </c>
      <c r="AA19" s="33">
        <f t="shared" si="15"/>
        <v>0</v>
      </c>
      <c r="AB19" s="33">
        <f t="shared" si="16"/>
        <v>0</v>
      </c>
      <c r="AC19" s="33">
        <f t="shared" si="17"/>
        <v>0</v>
      </c>
      <c r="AD19" s="33">
        <f t="shared" si="18"/>
        <v>0</v>
      </c>
      <c r="AE19" s="33">
        <f t="shared" si="19"/>
        <v>0</v>
      </c>
      <c r="AF19" s="33">
        <f t="shared" si="20"/>
        <v>0</v>
      </c>
      <c r="AG19" s="33">
        <f t="shared" si="21"/>
        <v>0</v>
      </c>
      <c r="AH19" s="33">
        <f t="shared" si="22"/>
        <v>0</v>
      </c>
    </row>
    <row r="20" spans="1:34" s="32" customFormat="1" ht="18" customHeight="1">
      <c r="A20" s="22"/>
      <c r="B20" s="23"/>
      <c r="C20" s="23"/>
      <c r="D20" s="23"/>
      <c r="E20" s="23"/>
      <c r="F20" s="25">
        <v>0</v>
      </c>
      <c r="G20" s="26">
        <f t="shared" si="4"/>
        <v>0</v>
      </c>
      <c r="H20" s="26">
        <v>50000</v>
      </c>
      <c r="I20" s="27">
        <f t="shared" si="5"/>
        <v>50000</v>
      </c>
      <c r="J20" s="28"/>
      <c r="K20" s="29">
        <v>0.01</v>
      </c>
      <c r="L20" s="30">
        <f t="shared" si="0"/>
        <v>50000</v>
      </c>
      <c r="M20" s="31">
        <v>0</v>
      </c>
      <c r="N20" s="31">
        <f t="shared" si="23"/>
        <v>0</v>
      </c>
      <c r="O20" s="31">
        <f t="shared" si="2"/>
        <v>0</v>
      </c>
      <c r="P20" s="8" t="s">
        <v>92</v>
      </c>
      <c r="Q20" s="9">
        <f t="shared" si="7"/>
        <v>50000</v>
      </c>
      <c r="R20" s="9">
        <f t="shared" si="8"/>
        <v>50000</v>
      </c>
      <c r="S20" s="9">
        <f t="shared" si="9"/>
        <v>50000</v>
      </c>
      <c r="T20" s="9">
        <f t="shared" si="10"/>
        <v>50000</v>
      </c>
      <c r="U20" s="9">
        <f t="shared" si="11"/>
        <v>50000</v>
      </c>
      <c r="V20" s="9">
        <f t="shared" si="12"/>
        <v>50000</v>
      </c>
      <c r="W20" s="9">
        <f t="shared" si="13"/>
        <v>50000</v>
      </c>
      <c r="X20" s="9">
        <f t="shared" si="14"/>
        <v>50000</v>
      </c>
      <c r="Y20" s="31">
        <f t="shared" si="3"/>
        <v>0</v>
      </c>
      <c r="Z20" s="31" t="str">
        <f t="shared" si="6"/>
        <v>T15</v>
      </c>
      <c r="AA20" s="33">
        <f t="shared" si="15"/>
        <v>0</v>
      </c>
      <c r="AB20" s="33">
        <f t="shared" si="16"/>
        <v>0</v>
      </c>
      <c r="AC20" s="33">
        <f t="shared" si="17"/>
        <v>0</v>
      </c>
      <c r="AD20" s="33">
        <f t="shared" si="18"/>
        <v>0</v>
      </c>
      <c r="AE20" s="33">
        <f t="shared" si="19"/>
        <v>0</v>
      </c>
      <c r="AF20" s="33">
        <f t="shared" si="20"/>
        <v>0</v>
      </c>
      <c r="AG20" s="33">
        <f t="shared" si="21"/>
        <v>0</v>
      </c>
      <c r="AH20" s="33">
        <f t="shared" si="22"/>
        <v>0</v>
      </c>
    </row>
    <row r="21" spans="1:34" s="32" customFormat="1" ht="18" customHeight="1">
      <c r="A21" s="22"/>
      <c r="B21" s="23"/>
      <c r="C21" s="23"/>
      <c r="D21" s="23"/>
      <c r="E21" s="23"/>
      <c r="F21" s="25">
        <v>0</v>
      </c>
      <c r="G21" s="26">
        <f t="shared" si="4"/>
        <v>0</v>
      </c>
      <c r="H21" s="26">
        <v>50000</v>
      </c>
      <c r="I21" s="27">
        <f t="shared" si="5"/>
        <v>50000</v>
      </c>
      <c r="J21" s="28"/>
      <c r="K21" s="29">
        <v>0.01</v>
      </c>
      <c r="L21" s="30">
        <f t="shared" si="0"/>
        <v>50000</v>
      </c>
      <c r="M21" s="31">
        <v>0</v>
      </c>
      <c r="N21" s="31">
        <f t="shared" si="23"/>
        <v>0</v>
      </c>
      <c r="O21" s="31">
        <f t="shared" si="2"/>
        <v>0</v>
      </c>
      <c r="P21" s="8" t="s">
        <v>93</v>
      </c>
      <c r="Q21" s="9">
        <f t="shared" si="7"/>
        <v>50000</v>
      </c>
      <c r="R21" s="9">
        <f t="shared" si="8"/>
        <v>50000</v>
      </c>
      <c r="S21" s="9">
        <f t="shared" si="9"/>
        <v>50000</v>
      </c>
      <c r="T21" s="9">
        <f t="shared" si="10"/>
        <v>50000</v>
      </c>
      <c r="U21" s="9">
        <f t="shared" si="11"/>
        <v>50000</v>
      </c>
      <c r="V21" s="9">
        <f t="shared" si="12"/>
        <v>50000</v>
      </c>
      <c r="W21" s="9">
        <f t="shared" si="13"/>
        <v>50000</v>
      </c>
      <c r="X21" s="9">
        <f t="shared" si="14"/>
        <v>50000</v>
      </c>
      <c r="Y21" s="31">
        <f t="shared" si="3"/>
        <v>0</v>
      </c>
      <c r="Z21" s="31" t="str">
        <f t="shared" si="6"/>
        <v>T16</v>
      </c>
      <c r="AA21" s="33">
        <f t="shared" si="15"/>
        <v>0</v>
      </c>
      <c r="AB21" s="33">
        <f t="shared" si="16"/>
        <v>0</v>
      </c>
      <c r="AC21" s="33">
        <f t="shared" si="17"/>
        <v>0</v>
      </c>
      <c r="AD21" s="33">
        <f t="shared" si="18"/>
        <v>0</v>
      </c>
      <c r="AE21" s="33">
        <f t="shared" si="19"/>
        <v>0</v>
      </c>
      <c r="AF21" s="33">
        <f t="shared" si="20"/>
        <v>0</v>
      </c>
      <c r="AG21" s="33">
        <f t="shared" si="21"/>
        <v>0</v>
      </c>
      <c r="AH21" s="33">
        <f t="shared" si="22"/>
        <v>0</v>
      </c>
    </row>
    <row r="22" spans="1:34" s="8" customFormat="1" ht="18" customHeight="1">
      <c r="A22" s="22"/>
      <c r="B22" s="23"/>
      <c r="C22" s="23"/>
      <c r="D22" s="23"/>
      <c r="E22" s="23"/>
      <c r="F22" s="25">
        <v>0</v>
      </c>
      <c r="G22" s="26">
        <f t="shared" si="4"/>
        <v>0</v>
      </c>
      <c r="H22" s="26">
        <v>50000</v>
      </c>
      <c r="I22" s="27">
        <f t="shared" si="5"/>
        <v>50000</v>
      </c>
      <c r="J22" s="28"/>
      <c r="K22" s="29">
        <v>0.01</v>
      </c>
      <c r="L22" s="30">
        <f t="shared" si="0"/>
        <v>50000</v>
      </c>
      <c r="M22" s="31">
        <v>0</v>
      </c>
      <c r="N22" s="31">
        <f t="shared" si="23"/>
        <v>0</v>
      </c>
      <c r="O22" s="31">
        <f t="shared" si="2"/>
        <v>0</v>
      </c>
      <c r="P22" s="8" t="s">
        <v>94</v>
      </c>
      <c r="Q22" s="9">
        <f t="shared" si="7"/>
        <v>50000</v>
      </c>
      <c r="R22" s="9">
        <f t="shared" si="8"/>
        <v>50000</v>
      </c>
      <c r="S22" s="9">
        <f t="shared" si="9"/>
        <v>50000</v>
      </c>
      <c r="T22" s="9">
        <f t="shared" si="10"/>
        <v>50000</v>
      </c>
      <c r="U22" s="9">
        <f t="shared" si="11"/>
        <v>50000</v>
      </c>
      <c r="V22" s="9">
        <f t="shared" si="12"/>
        <v>50000</v>
      </c>
      <c r="W22" s="9">
        <f t="shared" si="13"/>
        <v>50000</v>
      </c>
      <c r="X22" s="9">
        <f t="shared" si="14"/>
        <v>44444.444444444445</v>
      </c>
      <c r="Y22" s="31">
        <f t="shared" si="3"/>
        <v>0</v>
      </c>
      <c r="Z22" s="31" t="str">
        <f t="shared" si="6"/>
        <v>T17</v>
      </c>
      <c r="AA22" s="33">
        <f t="shared" si="15"/>
        <v>0</v>
      </c>
      <c r="AB22" s="33">
        <f t="shared" si="16"/>
        <v>0</v>
      </c>
      <c r="AC22" s="33">
        <f t="shared" si="17"/>
        <v>0</v>
      </c>
      <c r="AD22" s="33">
        <f t="shared" si="18"/>
        <v>0</v>
      </c>
      <c r="AE22" s="33">
        <f t="shared" si="19"/>
        <v>0</v>
      </c>
      <c r="AF22" s="33">
        <f t="shared" si="20"/>
        <v>0</v>
      </c>
      <c r="AG22" s="33">
        <f t="shared" si="21"/>
        <v>0</v>
      </c>
      <c r="AH22" s="33">
        <f t="shared" si="22"/>
        <v>0</v>
      </c>
    </row>
    <row r="23" spans="1:34" s="8" customFormat="1" ht="18" customHeight="1">
      <c r="A23" s="22"/>
      <c r="B23" s="23"/>
      <c r="C23" s="23"/>
      <c r="D23" s="23"/>
      <c r="E23" s="23"/>
      <c r="F23" s="25">
        <v>0</v>
      </c>
      <c r="G23" s="26">
        <f t="shared" si="4"/>
        <v>0</v>
      </c>
      <c r="H23" s="26">
        <v>50000</v>
      </c>
      <c r="I23" s="27">
        <f t="shared" si="5"/>
        <v>50000</v>
      </c>
      <c r="J23" s="28"/>
      <c r="K23" s="29">
        <v>0.01</v>
      </c>
      <c r="L23" s="30">
        <f t="shared" si="0"/>
        <v>50000</v>
      </c>
      <c r="M23" s="31">
        <v>0</v>
      </c>
      <c r="N23" s="31">
        <f t="shared" si="23"/>
        <v>0</v>
      </c>
      <c r="O23" s="31">
        <f t="shared" si="2"/>
        <v>0</v>
      </c>
      <c r="P23" s="8" t="s">
        <v>95</v>
      </c>
      <c r="Q23" s="9">
        <f t="shared" si="7"/>
        <v>50000</v>
      </c>
      <c r="R23" s="9">
        <f t="shared" si="8"/>
        <v>50000</v>
      </c>
      <c r="S23" s="9">
        <f t="shared" si="9"/>
        <v>50000</v>
      </c>
      <c r="T23" s="9">
        <f t="shared" si="10"/>
        <v>50000</v>
      </c>
      <c r="U23" s="9">
        <f t="shared" si="11"/>
        <v>50000</v>
      </c>
      <c r="V23" s="9">
        <f t="shared" si="12"/>
        <v>50000</v>
      </c>
      <c r="W23" s="9">
        <f t="shared" si="13"/>
        <v>43750</v>
      </c>
      <c r="X23" s="9">
        <f t="shared" si="14"/>
        <v>38888.888888888891</v>
      </c>
      <c r="Y23" s="31">
        <f t="shared" si="3"/>
        <v>0</v>
      </c>
      <c r="Z23" s="31" t="str">
        <f t="shared" si="6"/>
        <v>T18</v>
      </c>
      <c r="AA23" s="33">
        <f t="shared" si="15"/>
        <v>0</v>
      </c>
      <c r="AB23" s="33">
        <f t="shared" si="16"/>
        <v>0</v>
      </c>
      <c r="AC23" s="33">
        <f t="shared" si="17"/>
        <v>0</v>
      </c>
      <c r="AD23" s="33">
        <f t="shared" si="18"/>
        <v>0</v>
      </c>
      <c r="AE23" s="33">
        <f t="shared" si="19"/>
        <v>0</v>
      </c>
      <c r="AF23" s="33">
        <f t="shared" si="20"/>
        <v>0</v>
      </c>
      <c r="AG23" s="33">
        <f t="shared" si="21"/>
        <v>0</v>
      </c>
      <c r="AH23" s="33">
        <f t="shared" si="22"/>
        <v>0</v>
      </c>
    </row>
    <row r="24" spans="1:34" s="8" customFormat="1" ht="18" customHeight="1">
      <c r="A24" s="22"/>
      <c r="B24" s="23">
        <v>0</v>
      </c>
      <c r="C24" s="23"/>
      <c r="D24" s="23">
        <v>0</v>
      </c>
      <c r="E24" s="23" t="s">
        <v>117</v>
      </c>
      <c r="F24" s="25" t="s">
        <v>117</v>
      </c>
      <c r="G24" s="26">
        <f t="shared" si="4"/>
        <v>0</v>
      </c>
      <c r="H24" s="26">
        <v>50000</v>
      </c>
      <c r="I24" s="27">
        <f t="shared" si="5"/>
        <v>50000</v>
      </c>
      <c r="J24" s="28"/>
      <c r="K24" s="29">
        <v>0.01</v>
      </c>
      <c r="L24" s="30">
        <f t="shared" si="0"/>
        <v>50000</v>
      </c>
      <c r="M24" s="31">
        <v>0</v>
      </c>
      <c r="N24" s="31" t="e">
        <f t="shared" si="23"/>
        <v>#N/A</v>
      </c>
      <c r="O24" s="31" t="e">
        <f t="shared" si="2"/>
        <v>#N/A</v>
      </c>
      <c r="P24" s="8" t="s">
        <v>96</v>
      </c>
      <c r="Q24" s="9">
        <f t="shared" si="7"/>
        <v>50000</v>
      </c>
      <c r="R24" s="9">
        <f t="shared" si="8"/>
        <v>50000</v>
      </c>
      <c r="S24" s="9">
        <f t="shared" si="9"/>
        <v>50000</v>
      </c>
      <c r="T24" s="9">
        <f t="shared" si="10"/>
        <v>50000</v>
      </c>
      <c r="U24" s="9">
        <f t="shared" si="11"/>
        <v>50000</v>
      </c>
      <c r="V24" s="9">
        <f t="shared" si="12"/>
        <v>42857.142857142855</v>
      </c>
      <c r="W24" s="9">
        <f t="shared" si="13"/>
        <v>37500</v>
      </c>
      <c r="X24" s="9">
        <f t="shared" si="14"/>
        <v>33333.333333333336</v>
      </c>
      <c r="Y24" s="31">
        <f t="shared" si="3"/>
        <v>0</v>
      </c>
      <c r="Z24" s="31" t="str">
        <f t="shared" si="6"/>
        <v>T19</v>
      </c>
      <c r="AA24" s="33">
        <f t="shared" si="15"/>
        <v>0</v>
      </c>
      <c r="AB24" s="33">
        <f t="shared" si="16"/>
        <v>0</v>
      </c>
      <c r="AC24" s="33">
        <f t="shared" si="17"/>
        <v>0</v>
      </c>
      <c r="AD24" s="33">
        <f t="shared" si="18"/>
        <v>0</v>
      </c>
      <c r="AE24" s="33">
        <f t="shared" si="19"/>
        <v>0</v>
      </c>
      <c r="AF24" s="33">
        <f t="shared" si="20"/>
        <v>0</v>
      </c>
      <c r="AG24" s="33">
        <f t="shared" si="21"/>
        <v>0</v>
      </c>
      <c r="AH24" s="33">
        <f t="shared" si="22"/>
        <v>0</v>
      </c>
    </row>
    <row r="25" spans="1:34" s="8" customFormat="1" ht="18" customHeight="1">
      <c r="A25" s="22"/>
      <c r="B25" s="23">
        <v>0</v>
      </c>
      <c r="C25" s="23"/>
      <c r="D25" s="23">
        <v>0</v>
      </c>
      <c r="E25" s="23" t="s">
        <v>117</v>
      </c>
      <c r="F25" s="25" t="s">
        <v>117</v>
      </c>
      <c r="G25" s="26">
        <f t="shared" si="4"/>
        <v>0</v>
      </c>
      <c r="H25" s="26">
        <v>50000</v>
      </c>
      <c r="I25" s="27">
        <f t="shared" si="5"/>
        <v>50000</v>
      </c>
      <c r="J25" s="28"/>
      <c r="K25" s="29">
        <v>0.01</v>
      </c>
      <c r="L25" s="30">
        <f t="shared" si="0"/>
        <v>50000</v>
      </c>
      <c r="M25" s="31">
        <v>0</v>
      </c>
      <c r="N25" s="31" t="e">
        <f t="shared" si="23"/>
        <v>#N/A</v>
      </c>
      <c r="O25" s="31" t="e">
        <f t="shared" si="2"/>
        <v>#N/A</v>
      </c>
      <c r="P25" s="8" t="s">
        <v>97</v>
      </c>
      <c r="Q25" s="9">
        <f t="shared" si="7"/>
        <v>50000</v>
      </c>
      <c r="R25" s="9">
        <f t="shared" si="8"/>
        <v>50000</v>
      </c>
      <c r="S25" s="9">
        <f t="shared" si="9"/>
        <v>50000</v>
      </c>
      <c r="T25" s="9">
        <f t="shared" si="10"/>
        <v>50000</v>
      </c>
      <c r="U25" s="9">
        <f t="shared" si="11"/>
        <v>41666.666666666664</v>
      </c>
      <c r="V25" s="9">
        <f t="shared" si="12"/>
        <v>35714.285714285717</v>
      </c>
      <c r="W25" s="9">
        <f t="shared" si="13"/>
        <v>31250</v>
      </c>
      <c r="X25" s="9">
        <f t="shared" si="14"/>
        <v>27777.777777777777</v>
      </c>
      <c r="Y25" s="31">
        <f t="shared" si="3"/>
        <v>0</v>
      </c>
      <c r="Z25" s="31" t="str">
        <f t="shared" si="6"/>
        <v>T20</v>
      </c>
      <c r="AA25" s="33">
        <f t="shared" si="15"/>
        <v>0</v>
      </c>
      <c r="AB25" s="33">
        <f t="shared" si="16"/>
        <v>0</v>
      </c>
      <c r="AC25" s="33">
        <f t="shared" si="17"/>
        <v>0</v>
      </c>
      <c r="AD25" s="33">
        <f t="shared" si="18"/>
        <v>0</v>
      </c>
      <c r="AE25" s="33">
        <f t="shared" si="19"/>
        <v>0</v>
      </c>
      <c r="AF25" s="33">
        <f t="shared" si="20"/>
        <v>0</v>
      </c>
      <c r="AG25" s="33">
        <f t="shared" si="21"/>
        <v>0</v>
      </c>
      <c r="AH25" s="33">
        <f t="shared" si="22"/>
        <v>0</v>
      </c>
    </row>
    <row r="26" spans="1:34" s="8" customFormat="1" ht="18" customHeight="1">
      <c r="A26" s="22"/>
      <c r="B26" s="23">
        <v>0</v>
      </c>
      <c r="C26" s="23"/>
      <c r="D26" s="23">
        <v>0</v>
      </c>
      <c r="E26" s="23" t="s">
        <v>117</v>
      </c>
      <c r="F26" s="25" t="s">
        <v>117</v>
      </c>
      <c r="G26" s="26">
        <f t="shared" si="4"/>
        <v>0</v>
      </c>
      <c r="H26" s="26">
        <v>50000</v>
      </c>
      <c r="I26" s="27">
        <f t="shared" si="5"/>
        <v>50000</v>
      </c>
      <c r="J26" s="28"/>
      <c r="K26" s="29">
        <v>0.01</v>
      </c>
      <c r="L26" s="30">
        <f t="shared" si="0"/>
        <v>50000</v>
      </c>
      <c r="M26" s="31">
        <v>0</v>
      </c>
      <c r="N26" s="31" t="e">
        <f t="shared" si="23"/>
        <v>#N/A</v>
      </c>
      <c r="O26" s="31" t="e">
        <f>IF(E26=0,0,IF(E26=E25,VLOOKUP(E26,P:X,VLOOKUP(E26,P:Y,10,0),0),IF(P26=E26,VLOOKUP(E26,P:X,VLOOKUP(E26,P:Y,10,0),0),L26)))</f>
        <v>#N/A</v>
      </c>
      <c r="P26" s="8" t="s">
        <v>98</v>
      </c>
      <c r="Q26" s="9">
        <f t="shared" si="7"/>
        <v>50000</v>
      </c>
      <c r="R26" s="9">
        <f t="shared" si="8"/>
        <v>50000</v>
      </c>
      <c r="S26" s="9">
        <f t="shared" si="9"/>
        <v>50000</v>
      </c>
      <c r="T26" s="9">
        <f t="shared" si="10"/>
        <v>40000</v>
      </c>
      <c r="U26" s="9">
        <f t="shared" si="11"/>
        <v>33333.333333333336</v>
      </c>
      <c r="V26" s="9">
        <f t="shared" si="12"/>
        <v>28571.428571428572</v>
      </c>
      <c r="W26" s="9">
        <f t="shared" si="13"/>
        <v>25000</v>
      </c>
      <c r="X26" s="9">
        <f t="shared" si="14"/>
        <v>22222.222222222223</v>
      </c>
      <c r="Y26" s="31">
        <f t="shared" si="3"/>
        <v>0</v>
      </c>
      <c r="Z26" s="31" t="str">
        <f t="shared" si="6"/>
        <v>T21</v>
      </c>
      <c r="AA26" s="33">
        <f t="shared" si="15"/>
        <v>0</v>
      </c>
      <c r="AB26" s="33">
        <f t="shared" si="16"/>
        <v>0</v>
      </c>
      <c r="AC26" s="33">
        <f t="shared" si="17"/>
        <v>0</v>
      </c>
      <c r="AD26" s="33">
        <f t="shared" si="18"/>
        <v>0</v>
      </c>
      <c r="AE26" s="33">
        <f t="shared" si="19"/>
        <v>0</v>
      </c>
      <c r="AF26" s="33">
        <f t="shared" si="20"/>
        <v>0</v>
      </c>
      <c r="AG26" s="33">
        <f t="shared" si="21"/>
        <v>0</v>
      </c>
      <c r="AH26" s="33">
        <f t="shared" si="22"/>
        <v>0</v>
      </c>
    </row>
    <row r="27" spans="1:34" s="8" customFormat="1" ht="18" customHeight="1">
      <c r="A27" s="22"/>
      <c r="B27" s="23">
        <v>0</v>
      </c>
      <c r="C27" s="23"/>
      <c r="D27" s="23">
        <v>0</v>
      </c>
      <c r="E27" s="23" t="s">
        <v>117</v>
      </c>
      <c r="F27" s="25" t="s">
        <v>117</v>
      </c>
      <c r="G27" s="26">
        <f t="shared" si="4"/>
        <v>0</v>
      </c>
      <c r="H27" s="26">
        <v>50000</v>
      </c>
      <c r="I27" s="27">
        <f t="shared" si="5"/>
        <v>50000</v>
      </c>
      <c r="J27" s="28"/>
      <c r="K27" s="29">
        <v>0.01</v>
      </c>
      <c r="L27" s="30">
        <f t="shared" si="0"/>
        <v>50000</v>
      </c>
      <c r="M27" s="31">
        <v>0</v>
      </c>
      <c r="N27" s="31" t="e">
        <f t="shared" si="23"/>
        <v>#N/A</v>
      </c>
      <c r="O27" s="31" t="e">
        <f t="shared" ref="O27:O29" si="24">IF(E27=0,0,IF(E27=E26,VLOOKUP(E27,P:X,VLOOKUP(E27,P:Y,10,0),0),IF(P27=E27,VLOOKUP(E27,P:X,VLOOKUP(E27,P:Y,10,0),0),L27)))</f>
        <v>#N/A</v>
      </c>
      <c r="P27" s="8" t="s">
        <v>99</v>
      </c>
      <c r="Q27" s="9">
        <f t="shared" si="7"/>
        <v>50000</v>
      </c>
      <c r="R27" s="9">
        <f t="shared" si="8"/>
        <v>50000</v>
      </c>
      <c r="S27" s="9">
        <f t="shared" si="9"/>
        <v>37500</v>
      </c>
      <c r="T27" s="9">
        <f t="shared" si="10"/>
        <v>30000</v>
      </c>
      <c r="U27" s="9">
        <f t="shared" si="11"/>
        <v>25000</v>
      </c>
      <c r="V27" s="9">
        <f t="shared" si="12"/>
        <v>21428.571428571428</v>
      </c>
      <c r="W27" s="9">
        <f t="shared" si="13"/>
        <v>18750</v>
      </c>
      <c r="X27" s="9">
        <f t="shared" si="14"/>
        <v>16666.666666666668</v>
      </c>
      <c r="Y27" s="31">
        <f t="shared" si="3"/>
        <v>0</v>
      </c>
      <c r="Z27" s="31" t="str">
        <f t="shared" si="6"/>
        <v>T22</v>
      </c>
      <c r="AA27" s="33">
        <f t="shared" si="15"/>
        <v>0</v>
      </c>
      <c r="AB27" s="33">
        <f t="shared" si="16"/>
        <v>0</v>
      </c>
      <c r="AC27" s="33">
        <f t="shared" si="17"/>
        <v>0</v>
      </c>
      <c r="AD27" s="33">
        <f t="shared" si="18"/>
        <v>0</v>
      </c>
      <c r="AE27" s="33">
        <f t="shared" si="19"/>
        <v>0</v>
      </c>
      <c r="AF27" s="33">
        <f t="shared" si="20"/>
        <v>0</v>
      </c>
      <c r="AG27" s="33">
        <f t="shared" si="21"/>
        <v>0</v>
      </c>
      <c r="AH27" s="33">
        <f t="shared" si="22"/>
        <v>0</v>
      </c>
    </row>
    <row r="28" spans="1:34" s="8" customFormat="1" ht="18" customHeight="1">
      <c r="A28" s="22" t="s">
        <v>117</v>
      </c>
      <c r="B28" s="23" t="s">
        <v>117</v>
      </c>
      <c r="C28" s="23" t="s">
        <v>117</v>
      </c>
      <c r="D28" s="23">
        <v>0</v>
      </c>
      <c r="E28" s="23" t="s">
        <v>117</v>
      </c>
      <c r="F28" s="25" t="s">
        <v>117</v>
      </c>
      <c r="G28" s="26">
        <f t="shared" si="4"/>
        <v>0</v>
      </c>
      <c r="H28" s="26">
        <v>50000</v>
      </c>
      <c r="I28" s="27">
        <f t="shared" si="5"/>
        <v>50000</v>
      </c>
      <c r="J28" s="28"/>
      <c r="K28" s="29">
        <v>0.01</v>
      </c>
      <c r="L28" s="30">
        <f t="shared" si="0"/>
        <v>50000</v>
      </c>
      <c r="M28" s="31">
        <v>0</v>
      </c>
      <c r="N28" s="31" t="e">
        <f t="shared" si="23"/>
        <v>#N/A</v>
      </c>
      <c r="O28" s="31" t="e">
        <f t="shared" si="24"/>
        <v>#N/A</v>
      </c>
      <c r="P28" s="8" t="s">
        <v>100</v>
      </c>
      <c r="Q28" s="9">
        <f t="shared" si="7"/>
        <v>50000</v>
      </c>
      <c r="R28" s="9">
        <f t="shared" si="8"/>
        <v>33333.333333333336</v>
      </c>
      <c r="S28" s="9">
        <f t="shared" si="9"/>
        <v>25000</v>
      </c>
      <c r="T28" s="9">
        <f t="shared" si="10"/>
        <v>20000</v>
      </c>
      <c r="U28" s="9">
        <f t="shared" si="11"/>
        <v>16666.666666666668</v>
      </c>
      <c r="V28" s="9">
        <f t="shared" si="12"/>
        <v>14285.714285714286</v>
      </c>
      <c r="W28" s="9">
        <f t="shared" si="13"/>
        <v>12500</v>
      </c>
      <c r="X28" s="9">
        <f t="shared" si="14"/>
        <v>11111.111111111111</v>
      </c>
      <c r="Y28" s="31">
        <f t="shared" si="3"/>
        <v>0</v>
      </c>
      <c r="Z28" s="31" t="str">
        <f t="shared" si="6"/>
        <v>T23</v>
      </c>
      <c r="AA28" s="33">
        <f t="shared" si="15"/>
        <v>0</v>
      </c>
      <c r="AB28" s="33">
        <f t="shared" si="16"/>
        <v>0</v>
      </c>
      <c r="AC28" s="33">
        <f t="shared" si="17"/>
        <v>0</v>
      </c>
      <c r="AD28" s="33">
        <f t="shared" si="18"/>
        <v>0</v>
      </c>
      <c r="AE28" s="33">
        <f t="shared" si="19"/>
        <v>0</v>
      </c>
      <c r="AF28" s="33">
        <f t="shared" si="20"/>
        <v>0</v>
      </c>
      <c r="AG28" s="33">
        <f t="shared" si="21"/>
        <v>0</v>
      </c>
      <c r="AH28" s="33">
        <f t="shared" si="22"/>
        <v>0</v>
      </c>
    </row>
    <row r="29" spans="1:34" s="8" customFormat="1" ht="18" customHeight="1">
      <c r="A29" s="22" t="s">
        <v>117</v>
      </c>
      <c r="B29" s="23" t="s">
        <v>117</v>
      </c>
      <c r="C29" s="23" t="s">
        <v>117</v>
      </c>
      <c r="D29" s="23">
        <v>0</v>
      </c>
      <c r="E29" s="23" t="s">
        <v>117</v>
      </c>
      <c r="F29" s="25" t="s">
        <v>117</v>
      </c>
      <c r="G29" s="26">
        <f t="shared" si="4"/>
        <v>0</v>
      </c>
      <c r="H29" s="26">
        <v>50000</v>
      </c>
      <c r="I29" s="27">
        <f t="shared" si="5"/>
        <v>50000</v>
      </c>
      <c r="J29" s="28"/>
      <c r="K29" s="29">
        <v>0.01</v>
      </c>
      <c r="L29" s="30">
        <f t="shared" si="0"/>
        <v>50000</v>
      </c>
      <c r="M29" s="31">
        <v>0</v>
      </c>
      <c r="N29" s="31" t="e">
        <f t="shared" si="23"/>
        <v>#N/A</v>
      </c>
      <c r="O29" s="31" t="e">
        <f t="shared" si="24"/>
        <v>#N/A</v>
      </c>
      <c r="P29" s="8" t="s">
        <v>101</v>
      </c>
      <c r="Q29" s="9">
        <f t="shared" si="7"/>
        <v>25000</v>
      </c>
      <c r="R29" s="9">
        <f t="shared" si="8"/>
        <v>16666.666666666668</v>
      </c>
      <c r="S29" s="9">
        <f t="shared" si="9"/>
        <v>12500</v>
      </c>
      <c r="T29" s="9">
        <f t="shared" si="10"/>
        <v>10000</v>
      </c>
      <c r="U29" s="9">
        <f t="shared" si="11"/>
        <v>8333.3333333333339</v>
      </c>
      <c r="V29" s="9">
        <f t="shared" si="12"/>
        <v>7142.8571428571431</v>
      </c>
      <c r="W29" s="9">
        <f t="shared" si="13"/>
        <v>6250</v>
      </c>
      <c r="X29" s="9">
        <f t="shared" si="14"/>
        <v>5555.5555555555557</v>
      </c>
      <c r="Y29" s="31">
        <f t="shared" si="3"/>
        <v>0</v>
      </c>
      <c r="Z29" s="31" t="str">
        <f t="shared" si="6"/>
        <v>T24</v>
      </c>
      <c r="AA29" s="33">
        <f t="shared" si="15"/>
        <v>0</v>
      </c>
      <c r="AB29" s="33">
        <f t="shared" si="16"/>
        <v>0</v>
      </c>
      <c r="AC29" s="33">
        <f t="shared" si="17"/>
        <v>0</v>
      </c>
      <c r="AD29" s="33">
        <f t="shared" si="18"/>
        <v>0</v>
      </c>
      <c r="AE29" s="33">
        <f t="shared" si="19"/>
        <v>0</v>
      </c>
      <c r="AF29" s="33">
        <f t="shared" si="20"/>
        <v>0</v>
      </c>
      <c r="AG29" s="33">
        <f t="shared" si="21"/>
        <v>0</v>
      </c>
      <c r="AH29" s="33">
        <f t="shared" si="22"/>
        <v>0</v>
      </c>
    </row>
    <row r="30" spans="1:34" ht="18" customHeight="1">
      <c r="A30" s="34"/>
      <c r="B30" s="35"/>
      <c r="C30" s="36"/>
      <c r="D30" s="37"/>
      <c r="E30" s="38"/>
      <c r="F30" s="39"/>
      <c r="G30" s="40"/>
      <c r="H30" s="40"/>
      <c r="I30" s="38"/>
      <c r="J30" s="41"/>
      <c r="K30" s="41"/>
      <c r="L30" s="41"/>
      <c r="M30" s="41"/>
      <c r="N30" s="41"/>
      <c r="O30" s="41"/>
      <c r="P30" s="8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4" ht="15">
      <c r="A31" s="34"/>
      <c r="B31" s="43"/>
      <c r="C31" s="44"/>
      <c r="D31" s="44"/>
      <c r="E31" s="44"/>
      <c r="F31" s="45"/>
      <c r="G31" s="46"/>
      <c r="H31" s="46"/>
      <c r="I31" s="34"/>
      <c r="J31" s="34"/>
      <c r="K31" s="34"/>
      <c r="L31" s="34"/>
      <c r="M31" s="34"/>
      <c r="N31" s="34"/>
      <c r="O31" s="34"/>
      <c r="P31" s="34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34" ht="28.3">
      <c r="A32" s="163">
        <f>TP!A12</f>
        <v>45785</v>
      </c>
      <c r="B32" s="163">
        <f>TP!B12</f>
        <v>0.66666666666666663</v>
      </c>
      <c r="C32" s="163">
        <f>TP!C12</f>
        <v>5000000</v>
      </c>
      <c r="D32" s="163" t="str">
        <f>TP!D12</f>
        <v>Myrtle Beach Classic</v>
      </c>
      <c r="E32" s="163" t="str">
        <f>TP!E12</f>
        <v>Stableford</v>
      </c>
      <c r="F32" s="163" t="str">
        <f>TP!F12</f>
        <v>Ådalen - Skoven</v>
      </c>
      <c r="G32" s="163">
        <f>TP!G8</f>
        <v>0</v>
      </c>
      <c r="H32" s="46"/>
      <c r="I32" s="34"/>
      <c r="J32" s="34"/>
      <c r="K32" s="34"/>
      <c r="L32" s="34"/>
      <c r="M32" s="34"/>
      <c r="N32" s="34"/>
      <c r="O32" s="34"/>
      <c r="P32" s="34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4.15">
      <c r="A33" s="34"/>
      <c r="B33" s="34"/>
      <c r="C33" s="34"/>
      <c r="D33" s="34"/>
      <c r="E33" s="34"/>
      <c r="F33" s="34"/>
      <c r="G33" s="34"/>
      <c r="H33" s="46"/>
      <c r="I33" s="34"/>
      <c r="J33" s="34"/>
      <c r="K33" s="34"/>
      <c r="L33" s="34"/>
      <c r="M33" s="34"/>
      <c r="N33" s="34"/>
      <c r="O33" s="34"/>
      <c r="P33" s="34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">
      <c r="A34" s="34"/>
      <c r="B34" s="43"/>
      <c r="C34" s="35"/>
      <c r="D34" s="37"/>
      <c r="E34" s="38"/>
      <c r="F34" s="39"/>
      <c r="G34" s="40"/>
      <c r="H34" s="40"/>
      <c r="I34" s="38"/>
      <c r="J34" s="41"/>
      <c r="K34" s="41"/>
      <c r="L34" s="41"/>
      <c r="M34" s="41"/>
      <c r="N34" s="41"/>
      <c r="O34" s="41"/>
      <c r="P34" s="8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>
      <c r="B35" s="43"/>
      <c r="P35" s="8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>
      <c r="A36" s="48"/>
      <c r="B36" s="48"/>
      <c r="I36" s="42"/>
      <c r="P36" s="8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>
      <c r="A37" s="48"/>
      <c r="B37" s="48"/>
      <c r="I37" s="42"/>
      <c r="P37" s="8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>
      <c r="A38" s="48"/>
      <c r="B38" s="48"/>
      <c r="I38" s="42"/>
      <c r="P38" s="8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>
      <c r="A39" s="48"/>
      <c r="B39" s="48"/>
      <c r="I39" s="42"/>
      <c r="P39" s="8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>
      <c r="A40" s="48"/>
      <c r="B40" s="48"/>
      <c r="I40" s="42"/>
      <c r="P40" s="8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>
      <c r="A41" s="48"/>
      <c r="B41" s="48"/>
      <c r="I41" s="42"/>
      <c r="P41" s="8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>
      <c r="A42" s="48"/>
      <c r="B42" s="48"/>
      <c r="I42" s="42"/>
      <c r="P42" s="8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>
      <c r="A43" s="48"/>
      <c r="B43" s="48"/>
      <c r="I43" s="42"/>
      <c r="P43" s="8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>
      <c r="A44" s="48"/>
      <c r="B44" s="48"/>
      <c r="I44" s="42"/>
      <c r="P44" s="8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>
      <c r="A45" s="48"/>
      <c r="B45" s="48"/>
      <c r="I45" s="42"/>
      <c r="P45" s="8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>
      <c r="A46" s="48"/>
      <c r="B46" s="48"/>
      <c r="I46" s="42"/>
      <c r="P46" s="8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>
      <c r="A47" s="48"/>
      <c r="B47" s="48"/>
      <c r="I47" s="42"/>
      <c r="P47" s="8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>
      <c r="A48" s="48"/>
      <c r="B48" s="48"/>
      <c r="I48" s="42"/>
      <c r="P48" s="8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>
      <c r="A49" s="48"/>
      <c r="B49" s="48"/>
      <c r="I49" s="42"/>
      <c r="P49" s="8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>
      <c r="A50" s="48"/>
      <c r="B50" s="48"/>
      <c r="I50" s="42"/>
      <c r="P50" s="8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>
      <c r="A51" s="48"/>
      <c r="B51" s="48"/>
      <c r="I51" s="42"/>
      <c r="P51" s="8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>
      <c r="A52" s="48"/>
      <c r="B52" s="48"/>
      <c r="I52" s="42"/>
      <c r="P52" s="8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>
      <c r="A53" s="48"/>
      <c r="B53" s="48"/>
      <c r="I53" s="42"/>
      <c r="P53" s="8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>
      <c r="A54" s="48"/>
      <c r="B54" s="48"/>
      <c r="I54" s="42"/>
      <c r="P54" s="8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>
      <c r="A55" s="48"/>
      <c r="B55" s="48"/>
      <c r="I55" s="42"/>
      <c r="P55" s="8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>
      <c r="A56" s="48"/>
      <c r="B56" s="48"/>
      <c r="I56" s="42"/>
      <c r="P56" s="8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>
      <c r="A57" s="48"/>
      <c r="B57" s="48"/>
      <c r="I57" s="42"/>
      <c r="P57" s="8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>
      <c r="A58" s="48"/>
      <c r="B58" s="48"/>
      <c r="I58" s="42"/>
      <c r="P58" s="8"/>
      <c r="Q58" s="9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>
      <c r="A59" s="48"/>
      <c r="B59" s="48"/>
      <c r="I59" s="42"/>
      <c r="P59" s="8"/>
      <c r="Q59" s="9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>
      <c r="A60" s="48"/>
      <c r="B60" s="48"/>
      <c r="I60" s="42"/>
      <c r="P60" s="8"/>
      <c r="Q60" s="9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>
      <c r="A61" s="48"/>
      <c r="B61" s="48"/>
      <c r="I61" s="42"/>
      <c r="P61" s="8"/>
      <c r="Q61" s="9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>
      <c r="A62" s="48"/>
      <c r="B62" s="48"/>
      <c r="I62" s="42"/>
      <c r="P62" s="8"/>
      <c r="Q62" s="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>
      <c r="A63" s="48"/>
      <c r="B63" s="48"/>
      <c r="I63" s="42"/>
      <c r="P63" s="8"/>
      <c r="Q63" s="9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>
      <c r="A64" s="48"/>
      <c r="B64" s="48"/>
      <c r="I64" s="42"/>
      <c r="P64" s="8"/>
      <c r="Q64" s="9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>
      <c r="A65" s="48"/>
      <c r="B65" s="48"/>
      <c r="I65" s="42"/>
      <c r="P65" s="8"/>
      <c r="Q65" s="9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>
      <c r="A66" s="48"/>
      <c r="B66" s="48"/>
      <c r="I66" s="42"/>
      <c r="P66" s="8"/>
      <c r="Q66" s="9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>
      <c r="A67" s="48"/>
      <c r="B67" s="48"/>
      <c r="I67" s="42"/>
      <c r="P67" s="8"/>
      <c r="Q67" s="9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>
      <c r="A68" s="48"/>
      <c r="B68" s="48"/>
      <c r="I68" s="42"/>
      <c r="P68" s="8"/>
      <c r="Q68" s="9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>
      <c r="A69" s="48"/>
      <c r="B69" s="48"/>
      <c r="I69" s="42"/>
      <c r="P69" s="8"/>
      <c r="Q69" s="9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>
      <c r="A70" s="48"/>
      <c r="B70" s="48"/>
      <c r="I70" s="42"/>
      <c r="P70" s="8"/>
      <c r="Q70" s="9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>
      <c r="A71" s="48"/>
      <c r="B71" s="48"/>
      <c r="I71" s="42"/>
      <c r="P71" s="8"/>
      <c r="Q71" s="9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>
      <c r="A72" s="48"/>
      <c r="B72" s="48"/>
      <c r="I72" s="42"/>
      <c r="P72" s="8"/>
      <c r="Q72" s="9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>
      <c r="A73" s="48"/>
      <c r="B73" s="48"/>
      <c r="I73" s="42"/>
      <c r="P73" s="8"/>
      <c r="Q73" s="9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>
      <c r="A74" s="48"/>
      <c r="B74" s="48"/>
      <c r="I74" s="42"/>
      <c r="P74" s="8"/>
      <c r="Q74" s="9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>
      <c r="A75" s="48"/>
      <c r="B75" s="48"/>
      <c r="I75" s="42"/>
      <c r="P75" s="8"/>
      <c r="Q75" s="9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>
      <c r="A76" s="48"/>
      <c r="B76" s="48"/>
      <c r="I76" s="42"/>
      <c r="P76" s="8"/>
      <c r="Q76" s="9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>
      <c r="A77" s="48"/>
      <c r="B77" s="48"/>
      <c r="I77" s="42"/>
      <c r="P77" s="8"/>
      <c r="Q77" s="9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>
      <c r="A78" s="48"/>
      <c r="B78" s="48"/>
      <c r="I78" s="42"/>
      <c r="P78" s="8"/>
      <c r="Q78" s="9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>
      <c r="A79" s="48"/>
      <c r="B79" s="48"/>
      <c r="I79" s="42"/>
      <c r="P79" s="8"/>
      <c r="Q79" s="9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>
      <c r="A80" s="48"/>
      <c r="B80" s="48"/>
      <c r="I80" s="42"/>
      <c r="P80" s="8"/>
      <c r="Q80" s="9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>
      <c r="A81" s="48"/>
      <c r="B81" s="48"/>
      <c r="I81" s="42"/>
      <c r="P81" s="8"/>
      <c r="Q81" s="9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>
      <c r="A82" s="48"/>
      <c r="B82" s="48"/>
      <c r="I82" s="42"/>
      <c r="P82" s="8"/>
      <c r="Q82" s="9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>
      <c r="A83" s="48"/>
      <c r="B83" s="48"/>
      <c r="I83" s="42"/>
      <c r="P83" s="8"/>
      <c r="Q83" s="9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>
      <c r="A84" s="48"/>
      <c r="B84" s="48"/>
      <c r="I84" s="42"/>
      <c r="P84" s="8"/>
      <c r="Q84" s="9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>
      <c r="A85" s="48"/>
      <c r="B85" s="48"/>
      <c r="I85" s="42"/>
      <c r="P85" s="8"/>
      <c r="Q85" s="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>
      <c r="A86" s="48"/>
      <c r="B86" s="48"/>
      <c r="I86" s="42"/>
      <c r="P86" s="8"/>
      <c r="Q86" s="9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>
      <c r="A87" s="48"/>
      <c r="B87" s="48"/>
      <c r="I87" s="42"/>
      <c r="P87" s="8"/>
      <c r="Q87" s="9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>
      <c r="A88" s="48"/>
      <c r="B88" s="48"/>
      <c r="I88" s="42"/>
      <c r="P88" s="8"/>
      <c r="Q88" s="9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>
      <c r="A89" s="48"/>
      <c r="B89" s="48"/>
      <c r="I89" s="42"/>
      <c r="P89" s="8"/>
      <c r="Q89" s="9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>
      <c r="A90" s="48"/>
      <c r="B90" s="48"/>
      <c r="I90" s="42"/>
      <c r="P90" s="8"/>
      <c r="Q90" s="9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>
      <c r="A91" s="48"/>
      <c r="B91" s="48"/>
      <c r="I91" s="42"/>
      <c r="P91" s="8"/>
      <c r="Q91" s="9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>
      <c r="A92" s="48"/>
      <c r="B92" s="48"/>
      <c r="I92" s="42"/>
      <c r="P92" s="8"/>
      <c r="Q92" s="9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>
      <c r="A93" s="48"/>
      <c r="B93" s="48"/>
      <c r="I93" s="42"/>
      <c r="P93" s="8"/>
      <c r="Q93" s="9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>
      <c r="A94" s="48"/>
      <c r="B94" s="48"/>
      <c r="I94" s="42"/>
      <c r="P94" s="51"/>
      <c r="Q94" s="42"/>
    </row>
    <row r="95" spans="1:28">
      <c r="A95" s="48"/>
      <c r="B95" s="48"/>
      <c r="I95" s="42"/>
      <c r="P95" s="51"/>
      <c r="Q95" s="42"/>
    </row>
    <row r="96" spans="1:28">
      <c r="A96" s="48"/>
      <c r="B96" s="48"/>
      <c r="I96" s="42"/>
      <c r="P96" s="51"/>
      <c r="Q96" s="42"/>
    </row>
    <row r="97" spans="1:17">
      <c r="A97" s="48"/>
      <c r="B97" s="48"/>
      <c r="I97" s="42"/>
      <c r="P97" s="51"/>
      <c r="Q97" s="42"/>
    </row>
    <row r="98" spans="1:17">
      <c r="A98" s="48"/>
      <c r="B98" s="48"/>
      <c r="I98" s="42"/>
      <c r="P98" s="51"/>
      <c r="Q98" s="42"/>
    </row>
    <row r="99" spans="1:17">
      <c r="A99" s="48"/>
      <c r="B99" s="48"/>
      <c r="I99" s="42"/>
      <c r="P99" s="51"/>
      <c r="Q99" s="42"/>
    </row>
    <row r="100" spans="1:17">
      <c r="A100" s="48"/>
      <c r="B100" s="48"/>
      <c r="I100" s="42"/>
      <c r="P100" s="51"/>
      <c r="Q100" s="42"/>
    </row>
    <row r="101" spans="1:17">
      <c r="A101" s="48"/>
      <c r="B101" s="48"/>
      <c r="I101" s="42"/>
      <c r="P101" s="51"/>
      <c r="Q101" s="42"/>
    </row>
    <row r="102" spans="1:17">
      <c r="A102" s="48"/>
      <c r="B102" s="48"/>
      <c r="I102" s="42"/>
      <c r="P102" s="51"/>
      <c r="Q102" s="42"/>
    </row>
    <row r="103" spans="1:17">
      <c r="A103" s="48"/>
      <c r="B103" s="48"/>
      <c r="I103" s="42"/>
      <c r="P103" s="51"/>
      <c r="Q103" s="42"/>
    </row>
    <row r="104" spans="1:17">
      <c r="A104" s="48"/>
      <c r="B104" s="48"/>
      <c r="I104" s="42"/>
      <c r="P104" s="51"/>
      <c r="Q104" s="42"/>
    </row>
  </sheetData>
  <mergeCells count="11">
    <mergeCell ref="A1:L1"/>
    <mergeCell ref="A2:L2"/>
    <mergeCell ref="B3:C3"/>
    <mergeCell ref="D3:F3"/>
    <mergeCell ref="G3:I3"/>
    <mergeCell ref="K3:L3"/>
    <mergeCell ref="B4:C4"/>
    <mergeCell ref="D4:F4"/>
    <mergeCell ref="G4:I4"/>
    <mergeCell ref="K4:L4"/>
    <mergeCell ref="K5:L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H104"/>
  <sheetViews>
    <sheetView showZeros="0" workbookViewId="0">
      <selection activeCell="G5" sqref="G5"/>
    </sheetView>
  </sheetViews>
  <sheetFormatPr defaultColWidth="9.15234375" defaultRowHeight="17.600000000000001"/>
  <cols>
    <col min="1" max="1" width="29.23046875" style="47" customWidth="1"/>
    <col min="2" max="2" width="8.4609375" style="52" customWidth="1"/>
    <col min="3" max="3" width="6.84375" style="48" customWidth="1"/>
    <col min="4" max="4" width="16.69140625" style="48" customWidth="1"/>
    <col min="5" max="5" width="8.23046875" style="48" customWidth="1"/>
    <col min="6" max="6" width="9.53515625" style="49" customWidth="1"/>
    <col min="7" max="7" width="10.15234375" style="50" customWidth="1"/>
    <col min="8" max="8" width="11.84375" style="50" customWidth="1"/>
    <col min="9" max="9" width="14.4609375" style="48" customWidth="1"/>
    <col min="10" max="10" width="6.4609375" style="42" customWidth="1"/>
    <col min="11" max="11" width="5.69140625" style="42" customWidth="1"/>
    <col min="12" max="12" width="10.4609375" style="42" customWidth="1"/>
    <col min="13" max="15" width="10.4609375" style="42" hidden="1" customWidth="1"/>
    <col min="16" max="16" width="7.4609375" style="42" hidden="1" customWidth="1"/>
    <col min="17" max="17" width="9.23046875" style="51" hidden="1" customWidth="1"/>
    <col min="18" max="34" width="0" style="42" hidden="1" customWidth="1"/>
    <col min="35" max="16384" width="9.15234375" style="42"/>
  </cols>
  <sheetData>
    <row r="1" spans="1:34" s="6" customFormat="1" ht="33.65" customHeight="1">
      <c r="A1" s="255" t="s">
        <v>131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4"/>
      <c r="N1" s="4"/>
      <c r="O1" s="4"/>
      <c r="P1" s="5"/>
      <c r="Q1" s="5"/>
      <c r="R1" s="5"/>
      <c r="S1" s="5"/>
      <c r="T1" s="5"/>
      <c r="U1" s="5"/>
    </row>
    <row r="2" spans="1:34" s="8" customFormat="1" ht="36" customHeight="1">
      <c r="A2" s="256" t="s">
        <v>156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7"/>
      <c r="N2" s="7"/>
      <c r="O2" s="7"/>
      <c r="Q2" s="9"/>
    </row>
    <row r="3" spans="1:34" s="8" customFormat="1" ht="18.649999999999999" customHeight="1">
      <c r="A3" s="165" t="s">
        <v>149</v>
      </c>
      <c r="B3" s="258" t="s">
        <v>148</v>
      </c>
      <c r="C3" s="258"/>
      <c r="D3" s="258" t="s">
        <v>150</v>
      </c>
      <c r="E3" s="258"/>
      <c r="F3" s="258"/>
      <c r="G3" s="258" t="s">
        <v>108</v>
      </c>
      <c r="H3" s="258"/>
      <c r="I3" s="258"/>
      <c r="J3" s="166"/>
      <c r="K3" s="259" t="s">
        <v>67</v>
      </c>
      <c r="L3" s="259"/>
      <c r="M3" s="10"/>
      <c r="N3" s="10"/>
      <c r="O3" s="10"/>
      <c r="Q3" s="9"/>
    </row>
    <row r="4" spans="1:34" s="8" customFormat="1" ht="21.65" customHeight="1">
      <c r="A4" s="168">
        <v>45778</v>
      </c>
      <c r="B4" s="249">
        <v>0.66666666666666663</v>
      </c>
      <c r="C4" s="249"/>
      <c r="D4" s="250" t="s">
        <v>199</v>
      </c>
      <c r="E4" s="250"/>
      <c r="F4" s="250"/>
      <c r="G4" s="250" t="str">
        <f>E32</f>
        <v>Stableford</v>
      </c>
      <c r="H4" s="250"/>
      <c r="I4" s="250"/>
      <c r="J4" s="164"/>
      <c r="K4" s="252">
        <v>5000000</v>
      </c>
      <c r="L4" s="252"/>
      <c r="M4" s="11"/>
      <c r="N4" s="11"/>
      <c r="O4" s="11"/>
      <c r="Q4" s="9"/>
    </row>
    <row r="5" spans="1:34" s="8" customFormat="1" ht="27" customHeight="1">
      <c r="A5" s="12" t="s">
        <v>68</v>
      </c>
      <c r="B5" s="13" t="s">
        <v>44</v>
      </c>
      <c r="C5" s="14" t="s">
        <v>69</v>
      </c>
      <c r="D5" s="15" t="s">
        <v>70</v>
      </c>
      <c r="E5" s="16" t="s">
        <v>71</v>
      </c>
      <c r="F5" s="17" t="s">
        <v>72</v>
      </c>
      <c r="G5" s="18" t="s">
        <v>73</v>
      </c>
      <c r="H5" s="18" t="s">
        <v>74</v>
      </c>
      <c r="I5" s="19" t="s">
        <v>75</v>
      </c>
      <c r="J5" s="20"/>
      <c r="K5" s="253" t="s">
        <v>76</v>
      </c>
      <c r="L5" s="254"/>
      <c r="M5" s="21"/>
      <c r="N5" s="21"/>
      <c r="O5" s="21"/>
      <c r="Q5" s="9">
        <v>2</v>
      </c>
      <c r="R5" s="8">
        <v>3</v>
      </c>
      <c r="S5" s="8">
        <v>4</v>
      </c>
      <c r="T5" s="8">
        <v>5</v>
      </c>
      <c r="U5" s="8">
        <v>6</v>
      </c>
      <c r="V5" s="8">
        <v>7</v>
      </c>
      <c r="W5" s="8">
        <v>8</v>
      </c>
      <c r="X5" s="8">
        <v>9</v>
      </c>
      <c r="Y5" s="8" t="s">
        <v>77</v>
      </c>
      <c r="AA5" s="9">
        <v>2</v>
      </c>
      <c r="AB5" s="8">
        <v>3</v>
      </c>
      <c r="AC5" s="8">
        <v>4</v>
      </c>
      <c r="AD5" s="8">
        <v>5</v>
      </c>
      <c r="AE5" s="8">
        <v>6</v>
      </c>
      <c r="AF5" s="8">
        <v>7</v>
      </c>
      <c r="AG5" s="8">
        <v>8</v>
      </c>
      <c r="AH5" s="8">
        <v>9</v>
      </c>
    </row>
    <row r="6" spans="1:34" s="32" customFormat="1" ht="18" customHeight="1">
      <c r="A6" s="185" t="str">
        <f>E32</f>
        <v>Stableford</v>
      </c>
      <c r="B6" s="23"/>
      <c r="C6" s="23"/>
      <c r="D6" s="24"/>
      <c r="E6" s="23"/>
      <c r="F6" s="25">
        <v>12</v>
      </c>
      <c r="G6" s="26">
        <f>IF(D6&gt;0,L$12,0)</f>
        <v>0</v>
      </c>
      <c r="H6" s="26">
        <v>1000000</v>
      </c>
      <c r="I6" s="27">
        <f>G6+H6</f>
        <v>1000000</v>
      </c>
      <c r="J6" s="28"/>
      <c r="K6" s="29">
        <v>0.2</v>
      </c>
      <c r="L6" s="30">
        <f t="shared" ref="L6:L29" si="0">$K$4*K6</f>
        <v>1000000</v>
      </c>
      <c r="M6" s="31">
        <v>12</v>
      </c>
      <c r="N6" s="31">
        <f t="shared" ref="N6:N7" si="1">IF(E6=0,0,IF(E6=E5,VLOOKUP(E6,Z:AH,VLOOKUP(E6,P:Y,10,0),0),IF(P6=E6,VLOOKUP(E6,Z:AH,VLOOKUP(E6,P:Y,10,0),0),M6)))</f>
        <v>0</v>
      </c>
      <c r="O6" s="31">
        <f t="shared" ref="O6:O25" si="2">IF(E6=0,0,IF(E6=E5,VLOOKUP(E6,P:X,VLOOKUP(E6,P:Y,10,0),0),IF(P6=E6,VLOOKUP(E6,P:X,VLOOKUP(E6,P:Y,10,0),0),L6)))</f>
        <v>0</v>
      </c>
      <c r="P6" s="8" t="s">
        <v>78</v>
      </c>
      <c r="Q6" s="9"/>
      <c r="R6" s="8"/>
      <c r="S6" s="8"/>
      <c r="T6" s="8"/>
      <c r="U6" s="8"/>
      <c r="V6" s="8"/>
      <c r="W6" s="8"/>
      <c r="X6" s="8"/>
      <c r="Y6" s="31">
        <f t="shared" ref="Y6:Y29" si="3">COUNTIF(E6:E29,P6)</f>
        <v>0</v>
      </c>
      <c r="Z6" s="31" t="str">
        <f>+P6</f>
        <v>T1</v>
      </c>
      <c r="AA6" s="9"/>
      <c r="AB6" s="8"/>
      <c r="AC6" s="8"/>
      <c r="AD6" s="8"/>
      <c r="AE6" s="8"/>
      <c r="AF6" s="8"/>
      <c r="AG6" s="8"/>
      <c r="AH6" s="8"/>
    </row>
    <row r="7" spans="1:34" s="32" customFormat="1" ht="18" customHeight="1">
      <c r="A7" s="22"/>
      <c r="B7" s="23"/>
      <c r="C7" s="23"/>
      <c r="D7" s="23"/>
      <c r="E7" s="23"/>
      <c r="F7" s="25">
        <v>10</v>
      </c>
      <c r="G7" s="26">
        <f t="shared" ref="G7:G29" si="4">IF(D7&gt;0,L$12,0)</f>
        <v>0</v>
      </c>
      <c r="H7" s="26">
        <v>800000</v>
      </c>
      <c r="I7" s="27">
        <f t="shared" ref="I7:I29" si="5">G7+H7</f>
        <v>800000</v>
      </c>
      <c r="J7" s="28"/>
      <c r="K7" s="29">
        <v>0.16</v>
      </c>
      <c r="L7" s="30">
        <f t="shared" si="0"/>
        <v>800000</v>
      </c>
      <c r="M7" s="31">
        <v>10</v>
      </c>
      <c r="N7" s="31">
        <f t="shared" si="1"/>
        <v>0</v>
      </c>
      <c r="O7" s="31">
        <f t="shared" si="2"/>
        <v>0</v>
      </c>
      <c r="P7" s="8" t="s">
        <v>79</v>
      </c>
      <c r="Q7" s="9">
        <f>SUM($L7:$L8)/Q$5</f>
        <v>725000</v>
      </c>
      <c r="R7" s="9">
        <f>SUM($L7:$L9)/R$5</f>
        <v>650000</v>
      </c>
      <c r="S7" s="9">
        <f>SUM($L7:$L10)/S$5</f>
        <v>587500</v>
      </c>
      <c r="T7" s="9">
        <f>SUM($L7:$L11)/T$5</f>
        <v>540000</v>
      </c>
      <c r="U7" s="9">
        <f>SUM($L7:$L12)/U$5</f>
        <v>500000</v>
      </c>
      <c r="V7" s="9">
        <f>SUM($L7:$L13)/V$5</f>
        <v>464285.71428571426</v>
      </c>
      <c r="W7" s="9">
        <f>SUM($L7:$L14)/W$5</f>
        <v>425000</v>
      </c>
      <c r="X7" s="9">
        <f>SUM($L7:$L15)/X$5</f>
        <v>388888.88888888888</v>
      </c>
      <c r="Y7" s="31">
        <f t="shared" si="3"/>
        <v>0</v>
      </c>
      <c r="Z7" s="31" t="str">
        <f t="shared" ref="Z7:Z29" si="6">+P7</f>
        <v>T2</v>
      </c>
      <c r="AA7" s="33">
        <f>SUM($M7:$M8)/AA$5</f>
        <v>9</v>
      </c>
      <c r="AB7" s="33">
        <f>SUM($M7:$M9)/AB$5</f>
        <v>8.3333333333333339</v>
      </c>
      <c r="AC7" s="33">
        <f>SUM($M7:$M10)/AC$5</f>
        <v>7.75</v>
      </c>
      <c r="AD7" s="33">
        <f>SUM($M7:$M11)/AD$5</f>
        <v>7.2</v>
      </c>
      <c r="AE7" s="33">
        <f>SUM($M7:$M12)/AE$5</f>
        <v>6.666666666666667</v>
      </c>
      <c r="AF7" s="33">
        <f>SUM($M7:$M13)/AF$5</f>
        <v>6.1428571428571432</v>
      </c>
      <c r="AG7" s="33">
        <f>SUM($M7:$M14)/AG$5</f>
        <v>5.625</v>
      </c>
      <c r="AH7" s="33">
        <f>SUM($M7:$M15)/AH$5</f>
        <v>5.1111111111111107</v>
      </c>
    </row>
    <row r="8" spans="1:34" s="32" customFormat="1" ht="18" customHeight="1">
      <c r="A8" s="22"/>
      <c r="B8" s="23"/>
      <c r="C8" s="23"/>
      <c r="D8" s="23"/>
      <c r="E8" s="23"/>
      <c r="F8" s="25">
        <v>8</v>
      </c>
      <c r="G8" s="26">
        <f t="shared" si="4"/>
        <v>0</v>
      </c>
      <c r="H8" s="26">
        <v>650000</v>
      </c>
      <c r="I8" s="27">
        <f t="shared" si="5"/>
        <v>650000</v>
      </c>
      <c r="J8" s="28"/>
      <c r="K8" s="29">
        <v>0.13</v>
      </c>
      <c r="L8" s="30">
        <f t="shared" si="0"/>
        <v>650000</v>
      </c>
      <c r="M8" s="31">
        <v>8</v>
      </c>
      <c r="N8" s="31">
        <f>IF(E8=0,0,IF(E8=E7,VLOOKUP(E8,Z:AH,VLOOKUP(E8,P:Y,10,0),0),IF(P8=E8,VLOOKUP(E8,Z:AH,VLOOKUP(E8,P:Y,10,0),0),M8)))</f>
        <v>0</v>
      </c>
      <c r="O8" s="31">
        <f t="shared" si="2"/>
        <v>0</v>
      </c>
      <c r="P8" s="8" t="s">
        <v>80</v>
      </c>
      <c r="Q8" s="9">
        <f t="shared" ref="Q8:Q29" si="7">SUM($L8:$L9)/Q$5</f>
        <v>575000</v>
      </c>
      <c r="R8" s="9">
        <f t="shared" ref="R8:R29" si="8">SUM($L8:$L10)/R$5</f>
        <v>516666.66666666669</v>
      </c>
      <c r="S8" s="9">
        <f t="shared" ref="S8:S29" si="9">SUM($L8:$L11)/S$5</f>
        <v>475000</v>
      </c>
      <c r="T8" s="9">
        <f t="shared" ref="T8:T29" si="10">SUM($L8:$L12)/T$5</f>
        <v>440000</v>
      </c>
      <c r="U8" s="9">
        <f t="shared" ref="U8:U29" si="11">SUM($L8:$L13)/U$5</f>
        <v>408333.33333333331</v>
      </c>
      <c r="V8" s="9">
        <f t="shared" ref="V8:V29" si="12">SUM($L8:$L14)/V$5</f>
        <v>371428.57142857142</v>
      </c>
      <c r="W8" s="9">
        <f t="shared" ref="W8:W29" si="13">SUM($L8:$L15)/W$5</f>
        <v>337500</v>
      </c>
      <c r="X8" s="9">
        <f t="shared" ref="X8:X29" si="14">SUM($L8:$L16)/X$5</f>
        <v>305555.55555555556</v>
      </c>
      <c r="Y8" s="31">
        <f t="shared" si="3"/>
        <v>0</v>
      </c>
      <c r="Z8" s="31" t="str">
        <f t="shared" si="6"/>
        <v>T3</v>
      </c>
      <c r="AA8" s="33">
        <f t="shared" ref="AA8:AA29" si="15">SUM($M8:$M9)/AA$5</f>
        <v>7.5</v>
      </c>
      <c r="AB8" s="33">
        <f t="shared" ref="AB8:AB29" si="16">SUM($M8:$M10)/AB$5</f>
        <v>7</v>
      </c>
      <c r="AC8" s="33">
        <f t="shared" ref="AC8:AC29" si="17">SUM($M8:$M11)/AC$5</f>
        <v>6.5</v>
      </c>
      <c r="AD8" s="33">
        <f t="shared" ref="AD8:AD29" si="18">SUM($M8:$M12)/AD$5</f>
        <v>6</v>
      </c>
      <c r="AE8" s="33">
        <f t="shared" ref="AE8:AE29" si="19">SUM($M8:$M13)/AE$5</f>
        <v>5.5</v>
      </c>
      <c r="AF8" s="33">
        <f t="shared" ref="AF8:AF29" si="20">SUM($M8:$M14)/AF$5</f>
        <v>5</v>
      </c>
      <c r="AG8" s="33">
        <f t="shared" ref="AG8:AG29" si="21">SUM($M8:$M15)/AG$5</f>
        <v>4.5</v>
      </c>
      <c r="AH8" s="33">
        <f t="shared" ref="AH8:AH29" si="22">SUM($M8:$M16)/AH$5</f>
        <v>4</v>
      </c>
    </row>
    <row r="9" spans="1:34" s="32" customFormat="1" ht="18" customHeight="1">
      <c r="A9" s="22"/>
      <c r="B9" s="23"/>
      <c r="C9" s="23"/>
      <c r="D9" s="23"/>
      <c r="E9" s="23"/>
      <c r="F9" s="25">
        <v>7</v>
      </c>
      <c r="G9" s="26">
        <f t="shared" si="4"/>
        <v>0</v>
      </c>
      <c r="H9" s="26">
        <v>500000</v>
      </c>
      <c r="I9" s="27">
        <f t="shared" si="5"/>
        <v>500000</v>
      </c>
      <c r="J9" s="28"/>
      <c r="K9" s="29">
        <v>0.1</v>
      </c>
      <c r="L9" s="30">
        <f t="shared" si="0"/>
        <v>500000</v>
      </c>
      <c r="M9" s="31">
        <v>7</v>
      </c>
      <c r="N9" s="31">
        <f t="shared" ref="N9:N29" si="23">IF(E9=0,0,IF(E9=E8,VLOOKUP(E9,Z:AH,VLOOKUP(E9,P:Y,10,0),0),IF(P9=E9,VLOOKUP(E9,Z:AH,VLOOKUP(E9,P:Y,10,0),0),M9)))</f>
        <v>0</v>
      </c>
      <c r="O9" s="31">
        <f t="shared" si="2"/>
        <v>0</v>
      </c>
      <c r="P9" s="8" t="s">
        <v>81</v>
      </c>
      <c r="Q9" s="9">
        <f t="shared" si="7"/>
        <v>450000</v>
      </c>
      <c r="R9" s="9">
        <f t="shared" si="8"/>
        <v>416666.66666666669</v>
      </c>
      <c r="S9" s="9">
        <f t="shared" si="9"/>
        <v>387500</v>
      </c>
      <c r="T9" s="9">
        <f t="shared" si="10"/>
        <v>360000</v>
      </c>
      <c r="U9" s="9">
        <f t="shared" si="11"/>
        <v>325000</v>
      </c>
      <c r="V9" s="9">
        <f t="shared" si="12"/>
        <v>292857.14285714284</v>
      </c>
      <c r="W9" s="9">
        <f t="shared" si="13"/>
        <v>262500</v>
      </c>
      <c r="X9" s="9">
        <f t="shared" si="14"/>
        <v>238888.88888888888</v>
      </c>
      <c r="Y9" s="31">
        <f t="shared" si="3"/>
        <v>0</v>
      </c>
      <c r="Z9" s="31" t="str">
        <f t="shared" si="6"/>
        <v>T4</v>
      </c>
      <c r="AA9" s="33">
        <f t="shared" si="15"/>
        <v>6.5</v>
      </c>
      <c r="AB9" s="33">
        <f t="shared" si="16"/>
        <v>6</v>
      </c>
      <c r="AC9" s="33">
        <f t="shared" si="17"/>
        <v>5.5</v>
      </c>
      <c r="AD9" s="33">
        <f t="shared" si="18"/>
        <v>5</v>
      </c>
      <c r="AE9" s="33">
        <f t="shared" si="19"/>
        <v>4.5</v>
      </c>
      <c r="AF9" s="33">
        <f t="shared" si="20"/>
        <v>4</v>
      </c>
      <c r="AG9" s="33">
        <f t="shared" si="21"/>
        <v>3.5</v>
      </c>
      <c r="AH9" s="33">
        <f t="shared" si="22"/>
        <v>3.1111111111111112</v>
      </c>
    </row>
    <row r="10" spans="1:34" s="32" customFormat="1" ht="18" customHeight="1">
      <c r="A10" s="22"/>
      <c r="B10" s="23"/>
      <c r="C10" s="23"/>
      <c r="D10" s="23"/>
      <c r="E10" s="23"/>
      <c r="F10" s="25">
        <v>6</v>
      </c>
      <c r="G10" s="26">
        <f t="shared" si="4"/>
        <v>0</v>
      </c>
      <c r="H10" s="26">
        <v>400000</v>
      </c>
      <c r="I10" s="27">
        <f t="shared" si="5"/>
        <v>400000</v>
      </c>
      <c r="J10" s="28"/>
      <c r="K10" s="29">
        <v>0.08</v>
      </c>
      <c r="L10" s="30">
        <f t="shared" si="0"/>
        <v>400000</v>
      </c>
      <c r="M10" s="31">
        <v>6</v>
      </c>
      <c r="N10" s="31">
        <f t="shared" si="23"/>
        <v>0</v>
      </c>
      <c r="O10" s="31">
        <f t="shared" si="2"/>
        <v>0</v>
      </c>
      <c r="P10" s="8" t="s">
        <v>82</v>
      </c>
      <c r="Q10" s="9">
        <f t="shared" si="7"/>
        <v>375000</v>
      </c>
      <c r="R10" s="9">
        <f t="shared" si="8"/>
        <v>350000</v>
      </c>
      <c r="S10" s="9">
        <f t="shared" si="9"/>
        <v>325000</v>
      </c>
      <c r="T10" s="9">
        <f t="shared" si="10"/>
        <v>290000</v>
      </c>
      <c r="U10" s="9">
        <f t="shared" si="11"/>
        <v>258333.33333333334</v>
      </c>
      <c r="V10" s="9">
        <f t="shared" si="12"/>
        <v>228571.42857142858</v>
      </c>
      <c r="W10" s="9">
        <f t="shared" si="13"/>
        <v>206250</v>
      </c>
      <c r="X10" s="9">
        <f t="shared" si="14"/>
        <v>188888.88888888888</v>
      </c>
      <c r="Y10" s="31">
        <f t="shared" si="3"/>
        <v>0</v>
      </c>
      <c r="Z10" s="31" t="str">
        <f t="shared" si="6"/>
        <v>T5</v>
      </c>
      <c r="AA10" s="33">
        <f t="shared" si="15"/>
        <v>5.5</v>
      </c>
      <c r="AB10" s="33">
        <f t="shared" si="16"/>
        <v>5</v>
      </c>
      <c r="AC10" s="33">
        <f t="shared" si="17"/>
        <v>4.5</v>
      </c>
      <c r="AD10" s="33">
        <f t="shared" si="18"/>
        <v>4</v>
      </c>
      <c r="AE10" s="33">
        <f t="shared" si="19"/>
        <v>3.5</v>
      </c>
      <c r="AF10" s="33">
        <f t="shared" si="20"/>
        <v>3</v>
      </c>
      <c r="AG10" s="33">
        <f t="shared" si="21"/>
        <v>2.625</v>
      </c>
      <c r="AH10" s="33">
        <f t="shared" si="22"/>
        <v>2.3333333333333335</v>
      </c>
    </row>
    <row r="11" spans="1:34" s="32" customFormat="1" ht="18" customHeight="1">
      <c r="A11" s="22"/>
      <c r="B11" s="23"/>
      <c r="C11" s="23"/>
      <c r="D11" s="23"/>
      <c r="E11" s="23"/>
      <c r="F11" s="25">
        <v>5</v>
      </c>
      <c r="G11" s="26">
        <f t="shared" si="4"/>
        <v>0</v>
      </c>
      <c r="H11" s="26">
        <v>350000.00000000006</v>
      </c>
      <c r="I11" s="27">
        <f t="shared" si="5"/>
        <v>350000.00000000006</v>
      </c>
      <c r="J11" s="28"/>
      <c r="K11" s="29">
        <v>7.0000000000000007E-2</v>
      </c>
      <c r="L11" s="30">
        <f t="shared" si="0"/>
        <v>350000.00000000006</v>
      </c>
      <c r="M11" s="31">
        <v>5</v>
      </c>
      <c r="N11" s="31">
        <f t="shared" si="23"/>
        <v>0</v>
      </c>
      <c r="O11" s="31">
        <f t="shared" si="2"/>
        <v>0</v>
      </c>
      <c r="P11" s="8" t="s">
        <v>83</v>
      </c>
      <c r="Q11" s="9">
        <f t="shared" si="7"/>
        <v>325000</v>
      </c>
      <c r="R11" s="9">
        <f t="shared" si="8"/>
        <v>300000</v>
      </c>
      <c r="S11" s="9">
        <f t="shared" si="9"/>
        <v>262500</v>
      </c>
      <c r="T11" s="9">
        <f t="shared" si="10"/>
        <v>230000</v>
      </c>
      <c r="U11" s="9">
        <f t="shared" si="11"/>
        <v>200000</v>
      </c>
      <c r="V11" s="9">
        <f t="shared" si="12"/>
        <v>178571.42857142858</v>
      </c>
      <c r="W11" s="9">
        <f t="shared" si="13"/>
        <v>162500</v>
      </c>
      <c r="X11" s="9">
        <f t="shared" si="14"/>
        <v>150000</v>
      </c>
      <c r="Y11" s="31">
        <f t="shared" si="3"/>
        <v>0</v>
      </c>
      <c r="Z11" s="31" t="str">
        <f t="shared" si="6"/>
        <v>T6</v>
      </c>
      <c r="AA11" s="33">
        <f t="shared" si="15"/>
        <v>4.5</v>
      </c>
      <c r="AB11" s="33">
        <f t="shared" si="16"/>
        <v>4</v>
      </c>
      <c r="AC11" s="33">
        <f t="shared" si="17"/>
        <v>3.5</v>
      </c>
      <c r="AD11" s="33">
        <f t="shared" si="18"/>
        <v>3</v>
      </c>
      <c r="AE11" s="33">
        <f t="shared" si="19"/>
        <v>2.5</v>
      </c>
      <c r="AF11" s="33">
        <f t="shared" si="20"/>
        <v>2.1428571428571428</v>
      </c>
      <c r="AG11" s="33">
        <f t="shared" si="21"/>
        <v>1.875</v>
      </c>
      <c r="AH11" s="33">
        <f t="shared" si="22"/>
        <v>1.6666666666666667</v>
      </c>
    </row>
    <row r="12" spans="1:34" s="32" customFormat="1" ht="18" customHeight="1">
      <c r="A12" s="22"/>
      <c r="B12" s="23"/>
      <c r="C12" s="23"/>
      <c r="D12" s="23"/>
      <c r="E12" s="23"/>
      <c r="F12" s="25">
        <v>4</v>
      </c>
      <c r="G12" s="26">
        <f t="shared" si="4"/>
        <v>0</v>
      </c>
      <c r="H12" s="26">
        <v>300000</v>
      </c>
      <c r="I12" s="27">
        <f t="shared" si="5"/>
        <v>300000</v>
      </c>
      <c r="J12" s="28"/>
      <c r="K12" s="29">
        <v>0.06</v>
      </c>
      <c r="L12" s="30">
        <f t="shared" si="0"/>
        <v>300000</v>
      </c>
      <c r="M12" s="31">
        <v>4</v>
      </c>
      <c r="N12" s="31">
        <f t="shared" si="23"/>
        <v>0</v>
      </c>
      <c r="O12" s="31">
        <f t="shared" si="2"/>
        <v>0</v>
      </c>
      <c r="P12" s="8" t="s">
        <v>84</v>
      </c>
      <c r="Q12" s="9">
        <f t="shared" si="7"/>
        <v>275000</v>
      </c>
      <c r="R12" s="9">
        <f t="shared" si="8"/>
        <v>233333.33333333334</v>
      </c>
      <c r="S12" s="9">
        <f t="shared" si="9"/>
        <v>200000</v>
      </c>
      <c r="T12" s="9">
        <f t="shared" si="10"/>
        <v>170000</v>
      </c>
      <c r="U12" s="9">
        <f t="shared" si="11"/>
        <v>150000</v>
      </c>
      <c r="V12" s="9">
        <f t="shared" si="12"/>
        <v>135714.28571428571</v>
      </c>
      <c r="W12" s="9">
        <f t="shared" si="13"/>
        <v>125000</v>
      </c>
      <c r="X12" s="9">
        <f t="shared" si="14"/>
        <v>116666.66666666667</v>
      </c>
      <c r="Y12" s="31">
        <f t="shared" si="3"/>
        <v>0</v>
      </c>
      <c r="Z12" s="31" t="str">
        <f t="shared" si="6"/>
        <v>T7</v>
      </c>
      <c r="AA12" s="33">
        <f t="shared" si="15"/>
        <v>3.5</v>
      </c>
      <c r="AB12" s="33">
        <f t="shared" si="16"/>
        <v>3</v>
      </c>
      <c r="AC12" s="33">
        <f t="shared" si="17"/>
        <v>2.5</v>
      </c>
      <c r="AD12" s="33">
        <f t="shared" si="18"/>
        <v>2</v>
      </c>
      <c r="AE12" s="33">
        <f t="shared" si="19"/>
        <v>1.6666666666666667</v>
      </c>
      <c r="AF12" s="33">
        <f t="shared" si="20"/>
        <v>1.4285714285714286</v>
      </c>
      <c r="AG12" s="33">
        <f t="shared" si="21"/>
        <v>1.25</v>
      </c>
      <c r="AH12" s="33">
        <f t="shared" si="22"/>
        <v>1.1111111111111112</v>
      </c>
    </row>
    <row r="13" spans="1:34" s="32" customFormat="1" ht="18" customHeight="1">
      <c r="A13" s="22"/>
      <c r="B13" s="23"/>
      <c r="C13" s="23"/>
      <c r="D13" s="23"/>
      <c r="E13" s="23"/>
      <c r="F13" s="25">
        <v>3</v>
      </c>
      <c r="G13" s="26">
        <f t="shared" si="4"/>
        <v>0</v>
      </c>
      <c r="H13" s="26">
        <v>250000</v>
      </c>
      <c r="I13" s="27">
        <f t="shared" si="5"/>
        <v>250000</v>
      </c>
      <c r="J13" s="28"/>
      <c r="K13" s="29">
        <v>0.05</v>
      </c>
      <c r="L13" s="30">
        <f t="shared" si="0"/>
        <v>250000</v>
      </c>
      <c r="M13" s="31">
        <v>3</v>
      </c>
      <c r="N13" s="31">
        <f t="shared" si="23"/>
        <v>0</v>
      </c>
      <c r="O13" s="31">
        <f t="shared" si="2"/>
        <v>0</v>
      </c>
      <c r="P13" s="8" t="s">
        <v>85</v>
      </c>
      <c r="Q13" s="9">
        <f t="shared" si="7"/>
        <v>200000</v>
      </c>
      <c r="R13" s="9">
        <f t="shared" si="8"/>
        <v>166666.66666666666</v>
      </c>
      <c r="S13" s="9">
        <f t="shared" si="9"/>
        <v>137500</v>
      </c>
      <c r="T13" s="9">
        <f t="shared" si="10"/>
        <v>120000</v>
      </c>
      <c r="U13" s="9">
        <f t="shared" si="11"/>
        <v>108333.33333333333</v>
      </c>
      <c r="V13" s="9">
        <f t="shared" si="12"/>
        <v>100000</v>
      </c>
      <c r="W13" s="9">
        <f t="shared" si="13"/>
        <v>93750</v>
      </c>
      <c r="X13" s="9">
        <f t="shared" si="14"/>
        <v>88888.888888888891</v>
      </c>
      <c r="Y13" s="31">
        <f t="shared" si="3"/>
        <v>0</v>
      </c>
      <c r="Z13" s="31" t="str">
        <f t="shared" si="6"/>
        <v>T8</v>
      </c>
      <c r="AA13" s="33">
        <f t="shared" si="15"/>
        <v>2.5</v>
      </c>
      <c r="AB13" s="33">
        <f t="shared" si="16"/>
        <v>2</v>
      </c>
      <c r="AC13" s="33">
        <f t="shared" si="17"/>
        <v>1.5</v>
      </c>
      <c r="AD13" s="33">
        <f t="shared" si="18"/>
        <v>1.2</v>
      </c>
      <c r="AE13" s="33">
        <f t="shared" si="19"/>
        <v>1</v>
      </c>
      <c r="AF13" s="33">
        <f t="shared" si="20"/>
        <v>0.8571428571428571</v>
      </c>
      <c r="AG13" s="33">
        <f t="shared" si="21"/>
        <v>0.75</v>
      </c>
      <c r="AH13" s="33">
        <f t="shared" si="22"/>
        <v>0.66666666666666663</v>
      </c>
    </row>
    <row r="14" spans="1:34" s="32" customFormat="1" ht="18" customHeight="1">
      <c r="A14" s="22"/>
      <c r="B14" s="23"/>
      <c r="C14" s="23"/>
      <c r="D14" s="23"/>
      <c r="E14" s="23"/>
      <c r="F14" s="25">
        <v>2</v>
      </c>
      <c r="G14" s="26">
        <f t="shared" si="4"/>
        <v>0</v>
      </c>
      <c r="H14" s="26">
        <v>150000</v>
      </c>
      <c r="I14" s="27">
        <f t="shared" si="5"/>
        <v>150000</v>
      </c>
      <c r="J14" s="28"/>
      <c r="K14" s="29">
        <v>0.03</v>
      </c>
      <c r="L14" s="30">
        <f t="shared" si="0"/>
        <v>150000</v>
      </c>
      <c r="M14" s="31">
        <v>2</v>
      </c>
      <c r="N14" s="31">
        <f t="shared" si="23"/>
        <v>0</v>
      </c>
      <c r="O14" s="31">
        <f t="shared" si="2"/>
        <v>0</v>
      </c>
      <c r="P14" s="8" t="s">
        <v>86</v>
      </c>
      <c r="Q14" s="9">
        <f t="shared" si="7"/>
        <v>125000</v>
      </c>
      <c r="R14" s="9">
        <f t="shared" si="8"/>
        <v>100000</v>
      </c>
      <c r="S14" s="9">
        <f t="shared" si="9"/>
        <v>87500</v>
      </c>
      <c r="T14" s="9">
        <f t="shared" si="10"/>
        <v>80000</v>
      </c>
      <c r="U14" s="9">
        <f t="shared" si="11"/>
        <v>75000</v>
      </c>
      <c r="V14" s="9">
        <f t="shared" si="12"/>
        <v>71428.571428571435</v>
      </c>
      <c r="W14" s="9">
        <f t="shared" si="13"/>
        <v>68750</v>
      </c>
      <c r="X14" s="9">
        <f t="shared" si="14"/>
        <v>66666.666666666672</v>
      </c>
      <c r="Y14" s="31">
        <f t="shared" si="3"/>
        <v>0</v>
      </c>
      <c r="Z14" s="31" t="str">
        <f t="shared" si="6"/>
        <v>T9</v>
      </c>
      <c r="AA14" s="33">
        <f t="shared" si="15"/>
        <v>1.5</v>
      </c>
      <c r="AB14" s="33">
        <f t="shared" si="16"/>
        <v>1</v>
      </c>
      <c r="AC14" s="33">
        <f t="shared" si="17"/>
        <v>0.75</v>
      </c>
      <c r="AD14" s="33">
        <f t="shared" si="18"/>
        <v>0.6</v>
      </c>
      <c r="AE14" s="33">
        <f t="shared" si="19"/>
        <v>0.5</v>
      </c>
      <c r="AF14" s="33">
        <f t="shared" si="20"/>
        <v>0.42857142857142855</v>
      </c>
      <c r="AG14" s="33">
        <f t="shared" si="21"/>
        <v>0.375</v>
      </c>
      <c r="AH14" s="33">
        <f t="shared" si="22"/>
        <v>0.33333333333333331</v>
      </c>
    </row>
    <row r="15" spans="1:34" s="32" customFormat="1" ht="18" customHeight="1">
      <c r="A15" s="22"/>
      <c r="B15" s="23"/>
      <c r="C15" s="23"/>
      <c r="D15" s="23"/>
      <c r="E15" s="23"/>
      <c r="F15" s="25">
        <v>1</v>
      </c>
      <c r="G15" s="26">
        <f t="shared" si="4"/>
        <v>0</v>
      </c>
      <c r="H15" s="26">
        <v>100000</v>
      </c>
      <c r="I15" s="27">
        <f t="shared" si="5"/>
        <v>100000</v>
      </c>
      <c r="J15" s="28"/>
      <c r="K15" s="29">
        <v>0.02</v>
      </c>
      <c r="L15" s="30">
        <f t="shared" si="0"/>
        <v>100000</v>
      </c>
      <c r="M15" s="31">
        <v>1</v>
      </c>
      <c r="N15" s="31">
        <f t="shared" si="23"/>
        <v>0</v>
      </c>
      <c r="O15" s="31">
        <f t="shared" si="2"/>
        <v>0</v>
      </c>
      <c r="P15" s="8" t="s">
        <v>87</v>
      </c>
      <c r="Q15" s="9">
        <f t="shared" si="7"/>
        <v>75000</v>
      </c>
      <c r="R15" s="9">
        <f t="shared" si="8"/>
        <v>66666.666666666672</v>
      </c>
      <c r="S15" s="9">
        <f t="shared" si="9"/>
        <v>62500</v>
      </c>
      <c r="T15" s="9">
        <f t="shared" si="10"/>
        <v>60000</v>
      </c>
      <c r="U15" s="9">
        <f t="shared" si="11"/>
        <v>58333.333333333336</v>
      </c>
      <c r="V15" s="9">
        <f t="shared" si="12"/>
        <v>57142.857142857145</v>
      </c>
      <c r="W15" s="9">
        <f t="shared" si="13"/>
        <v>56250</v>
      </c>
      <c r="X15" s="9">
        <f t="shared" si="14"/>
        <v>55555.555555555555</v>
      </c>
      <c r="Y15" s="31">
        <f t="shared" si="3"/>
        <v>0</v>
      </c>
      <c r="Z15" s="31" t="str">
        <f t="shared" si="6"/>
        <v>T10</v>
      </c>
      <c r="AA15" s="33">
        <f t="shared" si="15"/>
        <v>0.5</v>
      </c>
      <c r="AB15" s="33">
        <f t="shared" si="16"/>
        <v>0.33333333333333331</v>
      </c>
      <c r="AC15" s="33">
        <f t="shared" si="17"/>
        <v>0.25</v>
      </c>
      <c r="AD15" s="33">
        <f t="shared" si="18"/>
        <v>0.2</v>
      </c>
      <c r="AE15" s="33">
        <f t="shared" si="19"/>
        <v>0.16666666666666666</v>
      </c>
      <c r="AF15" s="33">
        <f t="shared" si="20"/>
        <v>0.14285714285714285</v>
      </c>
      <c r="AG15" s="33">
        <f t="shared" si="21"/>
        <v>0.125</v>
      </c>
      <c r="AH15" s="33">
        <f t="shared" si="22"/>
        <v>0.1111111111111111</v>
      </c>
    </row>
    <row r="16" spans="1:34" s="32" customFormat="1" ht="18" customHeight="1">
      <c r="A16" s="22"/>
      <c r="B16" s="23"/>
      <c r="C16" s="23"/>
      <c r="D16" s="23"/>
      <c r="E16" s="23"/>
      <c r="F16" s="25">
        <v>0</v>
      </c>
      <c r="G16" s="26">
        <f t="shared" si="4"/>
        <v>0</v>
      </c>
      <c r="H16" s="26">
        <v>50000</v>
      </c>
      <c r="I16" s="27">
        <f t="shared" si="5"/>
        <v>50000</v>
      </c>
      <c r="J16" s="28"/>
      <c r="K16" s="29">
        <v>0.01</v>
      </c>
      <c r="L16" s="30">
        <f t="shared" si="0"/>
        <v>50000</v>
      </c>
      <c r="M16" s="31">
        <v>0</v>
      </c>
      <c r="N16" s="31">
        <f t="shared" si="23"/>
        <v>0</v>
      </c>
      <c r="O16" s="31">
        <f t="shared" si="2"/>
        <v>0</v>
      </c>
      <c r="P16" s="8" t="s">
        <v>88</v>
      </c>
      <c r="Q16" s="9">
        <f t="shared" si="7"/>
        <v>50000</v>
      </c>
      <c r="R16" s="9">
        <f t="shared" si="8"/>
        <v>50000</v>
      </c>
      <c r="S16" s="9">
        <f t="shared" si="9"/>
        <v>50000</v>
      </c>
      <c r="T16" s="9">
        <f t="shared" si="10"/>
        <v>50000</v>
      </c>
      <c r="U16" s="9">
        <f t="shared" si="11"/>
        <v>50000</v>
      </c>
      <c r="V16" s="9">
        <f t="shared" si="12"/>
        <v>50000</v>
      </c>
      <c r="W16" s="9">
        <f t="shared" si="13"/>
        <v>50000</v>
      </c>
      <c r="X16" s="9">
        <f t="shared" si="14"/>
        <v>50000</v>
      </c>
      <c r="Y16" s="31">
        <f t="shared" si="3"/>
        <v>0</v>
      </c>
      <c r="Z16" s="31" t="str">
        <f t="shared" si="6"/>
        <v>T11</v>
      </c>
      <c r="AA16" s="33">
        <f t="shared" si="15"/>
        <v>0</v>
      </c>
      <c r="AB16" s="33">
        <f t="shared" si="16"/>
        <v>0</v>
      </c>
      <c r="AC16" s="33">
        <f t="shared" si="17"/>
        <v>0</v>
      </c>
      <c r="AD16" s="33">
        <f t="shared" si="18"/>
        <v>0</v>
      </c>
      <c r="AE16" s="33">
        <f t="shared" si="19"/>
        <v>0</v>
      </c>
      <c r="AF16" s="33">
        <f t="shared" si="20"/>
        <v>0</v>
      </c>
      <c r="AG16" s="33">
        <f t="shared" si="21"/>
        <v>0</v>
      </c>
      <c r="AH16" s="33">
        <f t="shared" si="22"/>
        <v>0</v>
      </c>
    </row>
    <row r="17" spans="1:34" s="32" customFormat="1" ht="18" customHeight="1">
      <c r="A17" s="22"/>
      <c r="B17" s="23"/>
      <c r="C17" s="23"/>
      <c r="D17" s="23"/>
      <c r="E17" s="23"/>
      <c r="F17" s="25">
        <v>0</v>
      </c>
      <c r="G17" s="26">
        <f t="shared" si="4"/>
        <v>0</v>
      </c>
      <c r="H17" s="26">
        <v>50000</v>
      </c>
      <c r="I17" s="27">
        <f t="shared" si="5"/>
        <v>50000</v>
      </c>
      <c r="J17" s="28"/>
      <c r="K17" s="29">
        <v>0.01</v>
      </c>
      <c r="L17" s="30">
        <f t="shared" si="0"/>
        <v>50000</v>
      </c>
      <c r="M17" s="31">
        <v>0</v>
      </c>
      <c r="N17" s="31">
        <f t="shared" si="23"/>
        <v>0</v>
      </c>
      <c r="O17" s="31">
        <f t="shared" si="2"/>
        <v>0</v>
      </c>
      <c r="P17" s="8" t="s">
        <v>89</v>
      </c>
      <c r="Q17" s="9">
        <f t="shared" si="7"/>
        <v>50000</v>
      </c>
      <c r="R17" s="9">
        <f t="shared" si="8"/>
        <v>50000</v>
      </c>
      <c r="S17" s="9">
        <f t="shared" si="9"/>
        <v>50000</v>
      </c>
      <c r="T17" s="9">
        <f t="shared" si="10"/>
        <v>50000</v>
      </c>
      <c r="U17" s="9">
        <f t="shared" si="11"/>
        <v>50000</v>
      </c>
      <c r="V17" s="9">
        <f t="shared" si="12"/>
        <v>50000</v>
      </c>
      <c r="W17" s="9">
        <f t="shared" si="13"/>
        <v>50000</v>
      </c>
      <c r="X17" s="9">
        <f t="shared" si="14"/>
        <v>50000</v>
      </c>
      <c r="Y17" s="31">
        <f t="shared" si="3"/>
        <v>0</v>
      </c>
      <c r="Z17" s="31" t="str">
        <f t="shared" si="6"/>
        <v>T12</v>
      </c>
      <c r="AA17" s="33">
        <f t="shared" si="15"/>
        <v>0</v>
      </c>
      <c r="AB17" s="33">
        <f t="shared" si="16"/>
        <v>0</v>
      </c>
      <c r="AC17" s="33">
        <f t="shared" si="17"/>
        <v>0</v>
      </c>
      <c r="AD17" s="33">
        <f t="shared" si="18"/>
        <v>0</v>
      </c>
      <c r="AE17" s="33">
        <f t="shared" si="19"/>
        <v>0</v>
      </c>
      <c r="AF17" s="33">
        <f t="shared" si="20"/>
        <v>0</v>
      </c>
      <c r="AG17" s="33">
        <f t="shared" si="21"/>
        <v>0</v>
      </c>
      <c r="AH17" s="33">
        <f t="shared" si="22"/>
        <v>0</v>
      </c>
    </row>
    <row r="18" spans="1:34" s="32" customFormat="1" ht="18" customHeight="1">
      <c r="A18" s="22"/>
      <c r="B18" s="23"/>
      <c r="C18" s="23"/>
      <c r="D18" s="23"/>
      <c r="E18" s="23"/>
      <c r="F18" s="25">
        <v>0</v>
      </c>
      <c r="G18" s="26">
        <f t="shared" si="4"/>
        <v>0</v>
      </c>
      <c r="H18" s="26">
        <v>50000</v>
      </c>
      <c r="I18" s="27">
        <f t="shared" si="5"/>
        <v>50000</v>
      </c>
      <c r="J18" s="28"/>
      <c r="K18" s="29">
        <v>0.01</v>
      </c>
      <c r="L18" s="30">
        <f t="shared" si="0"/>
        <v>50000</v>
      </c>
      <c r="M18" s="31">
        <v>0</v>
      </c>
      <c r="N18" s="31">
        <f t="shared" si="23"/>
        <v>0</v>
      </c>
      <c r="O18" s="31">
        <f t="shared" si="2"/>
        <v>0</v>
      </c>
      <c r="P18" s="8" t="s">
        <v>90</v>
      </c>
      <c r="Q18" s="9">
        <f t="shared" si="7"/>
        <v>50000</v>
      </c>
      <c r="R18" s="9">
        <f t="shared" si="8"/>
        <v>50000</v>
      </c>
      <c r="S18" s="9">
        <f t="shared" si="9"/>
        <v>50000</v>
      </c>
      <c r="T18" s="9">
        <f t="shared" si="10"/>
        <v>50000</v>
      </c>
      <c r="U18" s="9">
        <f t="shared" si="11"/>
        <v>50000</v>
      </c>
      <c r="V18" s="9">
        <f t="shared" si="12"/>
        <v>50000</v>
      </c>
      <c r="W18" s="9">
        <f t="shared" si="13"/>
        <v>50000</v>
      </c>
      <c r="X18" s="9">
        <f t="shared" si="14"/>
        <v>50000</v>
      </c>
      <c r="Y18" s="31">
        <f t="shared" si="3"/>
        <v>0</v>
      </c>
      <c r="Z18" s="31" t="str">
        <f t="shared" si="6"/>
        <v>T13</v>
      </c>
      <c r="AA18" s="33">
        <f t="shared" si="15"/>
        <v>0</v>
      </c>
      <c r="AB18" s="33">
        <f t="shared" si="16"/>
        <v>0</v>
      </c>
      <c r="AC18" s="33">
        <f t="shared" si="17"/>
        <v>0</v>
      </c>
      <c r="AD18" s="33">
        <f t="shared" si="18"/>
        <v>0</v>
      </c>
      <c r="AE18" s="33">
        <f t="shared" si="19"/>
        <v>0</v>
      </c>
      <c r="AF18" s="33">
        <f t="shared" si="20"/>
        <v>0</v>
      </c>
      <c r="AG18" s="33">
        <f t="shared" si="21"/>
        <v>0</v>
      </c>
      <c r="AH18" s="33">
        <f t="shared" si="22"/>
        <v>0</v>
      </c>
    </row>
    <row r="19" spans="1:34" s="32" customFormat="1" ht="18" customHeight="1">
      <c r="A19" s="22"/>
      <c r="B19" s="23"/>
      <c r="C19" s="23"/>
      <c r="D19" s="23"/>
      <c r="E19" s="23"/>
      <c r="F19" s="25">
        <v>0</v>
      </c>
      <c r="G19" s="26">
        <f t="shared" si="4"/>
        <v>0</v>
      </c>
      <c r="H19" s="26">
        <v>50000</v>
      </c>
      <c r="I19" s="27">
        <f t="shared" si="5"/>
        <v>50000</v>
      </c>
      <c r="J19" s="28"/>
      <c r="K19" s="29">
        <v>0.01</v>
      </c>
      <c r="L19" s="30">
        <f t="shared" si="0"/>
        <v>50000</v>
      </c>
      <c r="M19" s="31">
        <v>0</v>
      </c>
      <c r="N19" s="31">
        <f t="shared" si="23"/>
        <v>0</v>
      </c>
      <c r="O19" s="31">
        <f t="shared" si="2"/>
        <v>0</v>
      </c>
      <c r="P19" s="8" t="s">
        <v>91</v>
      </c>
      <c r="Q19" s="9">
        <f t="shared" si="7"/>
        <v>50000</v>
      </c>
      <c r="R19" s="9">
        <f t="shared" si="8"/>
        <v>50000</v>
      </c>
      <c r="S19" s="9">
        <f t="shared" si="9"/>
        <v>50000</v>
      </c>
      <c r="T19" s="9">
        <f t="shared" si="10"/>
        <v>50000</v>
      </c>
      <c r="U19" s="9">
        <f t="shared" si="11"/>
        <v>50000</v>
      </c>
      <c r="V19" s="9">
        <f t="shared" si="12"/>
        <v>50000</v>
      </c>
      <c r="W19" s="9">
        <f t="shared" si="13"/>
        <v>50000</v>
      </c>
      <c r="X19" s="9">
        <f t="shared" si="14"/>
        <v>50000</v>
      </c>
      <c r="Y19" s="31">
        <f t="shared" si="3"/>
        <v>0</v>
      </c>
      <c r="Z19" s="31" t="str">
        <f t="shared" si="6"/>
        <v>T14</v>
      </c>
      <c r="AA19" s="33">
        <f t="shared" si="15"/>
        <v>0</v>
      </c>
      <c r="AB19" s="33">
        <f t="shared" si="16"/>
        <v>0</v>
      </c>
      <c r="AC19" s="33">
        <f t="shared" si="17"/>
        <v>0</v>
      </c>
      <c r="AD19" s="33">
        <f t="shared" si="18"/>
        <v>0</v>
      </c>
      <c r="AE19" s="33">
        <f t="shared" si="19"/>
        <v>0</v>
      </c>
      <c r="AF19" s="33">
        <f t="shared" si="20"/>
        <v>0</v>
      </c>
      <c r="AG19" s="33">
        <f t="shared" si="21"/>
        <v>0</v>
      </c>
      <c r="AH19" s="33">
        <f t="shared" si="22"/>
        <v>0</v>
      </c>
    </row>
    <row r="20" spans="1:34" s="32" customFormat="1" ht="18" customHeight="1">
      <c r="A20" s="22"/>
      <c r="B20" s="23"/>
      <c r="C20" s="23"/>
      <c r="D20" s="23"/>
      <c r="E20" s="23"/>
      <c r="F20" s="25">
        <v>0</v>
      </c>
      <c r="G20" s="26">
        <f t="shared" si="4"/>
        <v>0</v>
      </c>
      <c r="H20" s="26">
        <v>50000</v>
      </c>
      <c r="I20" s="27">
        <f t="shared" si="5"/>
        <v>50000</v>
      </c>
      <c r="J20" s="28"/>
      <c r="K20" s="29">
        <v>0.01</v>
      </c>
      <c r="L20" s="30">
        <f t="shared" si="0"/>
        <v>50000</v>
      </c>
      <c r="M20" s="31">
        <v>0</v>
      </c>
      <c r="N20" s="31">
        <f t="shared" si="23"/>
        <v>0</v>
      </c>
      <c r="O20" s="31">
        <f t="shared" si="2"/>
        <v>0</v>
      </c>
      <c r="P20" s="8" t="s">
        <v>92</v>
      </c>
      <c r="Q20" s="9">
        <f t="shared" si="7"/>
        <v>50000</v>
      </c>
      <c r="R20" s="9">
        <f t="shared" si="8"/>
        <v>50000</v>
      </c>
      <c r="S20" s="9">
        <f t="shared" si="9"/>
        <v>50000</v>
      </c>
      <c r="T20" s="9">
        <f t="shared" si="10"/>
        <v>50000</v>
      </c>
      <c r="U20" s="9">
        <f t="shared" si="11"/>
        <v>50000</v>
      </c>
      <c r="V20" s="9">
        <f t="shared" si="12"/>
        <v>50000</v>
      </c>
      <c r="W20" s="9">
        <f t="shared" si="13"/>
        <v>50000</v>
      </c>
      <c r="X20" s="9">
        <f t="shared" si="14"/>
        <v>50000</v>
      </c>
      <c r="Y20" s="31">
        <f t="shared" si="3"/>
        <v>0</v>
      </c>
      <c r="Z20" s="31" t="str">
        <f t="shared" si="6"/>
        <v>T15</v>
      </c>
      <c r="AA20" s="33">
        <f t="shared" si="15"/>
        <v>0</v>
      </c>
      <c r="AB20" s="33">
        <f t="shared" si="16"/>
        <v>0</v>
      </c>
      <c r="AC20" s="33">
        <f t="shared" si="17"/>
        <v>0</v>
      </c>
      <c r="AD20" s="33">
        <f t="shared" si="18"/>
        <v>0</v>
      </c>
      <c r="AE20" s="33">
        <f t="shared" si="19"/>
        <v>0</v>
      </c>
      <c r="AF20" s="33">
        <f t="shared" si="20"/>
        <v>0</v>
      </c>
      <c r="AG20" s="33">
        <f t="shared" si="21"/>
        <v>0</v>
      </c>
      <c r="AH20" s="33">
        <f t="shared" si="22"/>
        <v>0</v>
      </c>
    </row>
    <row r="21" spans="1:34" s="32" customFormat="1" ht="18" customHeight="1">
      <c r="A21" s="22"/>
      <c r="B21" s="23"/>
      <c r="C21" s="23"/>
      <c r="D21" s="23"/>
      <c r="E21" s="23"/>
      <c r="F21" s="25">
        <v>0</v>
      </c>
      <c r="G21" s="26">
        <f t="shared" si="4"/>
        <v>0</v>
      </c>
      <c r="H21" s="26">
        <v>50000</v>
      </c>
      <c r="I21" s="27">
        <f t="shared" si="5"/>
        <v>50000</v>
      </c>
      <c r="J21" s="28"/>
      <c r="K21" s="29">
        <v>0.01</v>
      </c>
      <c r="L21" s="30">
        <f t="shared" si="0"/>
        <v>50000</v>
      </c>
      <c r="M21" s="31">
        <v>0</v>
      </c>
      <c r="N21" s="31">
        <f t="shared" si="23"/>
        <v>0</v>
      </c>
      <c r="O21" s="31">
        <f t="shared" si="2"/>
        <v>0</v>
      </c>
      <c r="P21" s="8" t="s">
        <v>93</v>
      </c>
      <c r="Q21" s="9">
        <f t="shared" si="7"/>
        <v>50000</v>
      </c>
      <c r="R21" s="9">
        <f t="shared" si="8"/>
        <v>50000</v>
      </c>
      <c r="S21" s="9">
        <f t="shared" si="9"/>
        <v>50000</v>
      </c>
      <c r="T21" s="9">
        <f t="shared" si="10"/>
        <v>50000</v>
      </c>
      <c r="U21" s="9">
        <f t="shared" si="11"/>
        <v>50000</v>
      </c>
      <c r="V21" s="9">
        <f t="shared" si="12"/>
        <v>50000</v>
      </c>
      <c r="W21" s="9">
        <f t="shared" si="13"/>
        <v>50000</v>
      </c>
      <c r="X21" s="9">
        <f t="shared" si="14"/>
        <v>50000</v>
      </c>
      <c r="Y21" s="31">
        <f t="shared" si="3"/>
        <v>0</v>
      </c>
      <c r="Z21" s="31" t="str">
        <f t="shared" si="6"/>
        <v>T16</v>
      </c>
      <c r="AA21" s="33">
        <f t="shared" si="15"/>
        <v>0</v>
      </c>
      <c r="AB21" s="33">
        <f t="shared" si="16"/>
        <v>0</v>
      </c>
      <c r="AC21" s="33">
        <f t="shared" si="17"/>
        <v>0</v>
      </c>
      <c r="AD21" s="33">
        <f t="shared" si="18"/>
        <v>0</v>
      </c>
      <c r="AE21" s="33">
        <f t="shared" si="19"/>
        <v>0</v>
      </c>
      <c r="AF21" s="33">
        <f t="shared" si="20"/>
        <v>0</v>
      </c>
      <c r="AG21" s="33">
        <f t="shared" si="21"/>
        <v>0</v>
      </c>
      <c r="AH21" s="33">
        <f t="shared" si="22"/>
        <v>0</v>
      </c>
    </row>
    <row r="22" spans="1:34" s="8" customFormat="1" ht="18" customHeight="1">
      <c r="A22" s="22"/>
      <c r="B22" s="23"/>
      <c r="C22" s="23"/>
      <c r="D22" s="23"/>
      <c r="E22" s="23"/>
      <c r="F22" s="25">
        <v>0</v>
      </c>
      <c r="G22" s="26">
        <f t="shared" si="4"/>
        <v>0</v>
      </c>
      <c r="H22" s="26">
        <v>50000</v>
      </c>
      <c r="I22" s="27">
        <f t="shared" si="5"/>
        <v>50000</v>
      </c>
      <c r="J22" s="28"/>
      <c r="K22" s="29">
        <v>0.01</v>
      </c>
      <c r="L22" s="30">
        <f t="shared" si="0"/>
        <v>50000</v>
      </c>
      <c r="M22" s="31">
        <v>0</v>
      </c>
      <c r="N22" s="31">
        <f t="shared" si="23"/>
        <v>0</v>
      </c>
      <c r="O22" s="31">
        <f t="shared" si="2"/>
        <v>0</v>
      </c>
      <c r="P22" s="8" t="s">
        <v>94</v>
      </c>
      <c r="Q22" s="9">
        <f t="shared" si="7"/>
        <v>50000</v>
      </c>
      <c r="R22" s="9">
        <f t="shared" si="8"/>
        <v>50000</v>
      </c>
      <c r="S22" s="9">
        <f t="shared" si="9"/>
        <v>50000</v>
      </c>
      <c r="T22" s="9">
        <f t="shared" si="10"/>
        <v>50000</v>
      </c>
      <c r="U22" s="9">
        <f t="shared" si="11"/>
        <v>50000</v>
      </c>
      <c r="V22" s="9">
        <f t="shared" si="12"/>
        <v>50000</v>
      </c>
      <c r="W22" s="9">
        <f t="shared" si="13"/>
        <v>50000</v>
      </c>
      <c r="X22" s="9">
        <f t="shared" si="14"/>
        <v>44444.444444444445</v>
      </c>
      <c r="Y22" s="31">
        <f t="shared" si="3"/>
        <v>0</v>
      </c>
      <c r="Z22" s="31" t="str">
        <f t="shared" si="6"/>
        <v>T17</v>
      </c>
      <c r="AA22" s="33">
        <f t="shared" si="15"/>
        <v>0</v>
      </c>
      <c r="AB22" s="33">
        <f t="shared" si="16"/>
        <v>0</v>
      </c>
      <c r="AC22" s="33">
        <f t="shared" si="17"/>
        <v>0</v>
      </c>
      <c r="AD22" s="33">
        <f t="shared" si="18"/>
        <v>0</v>
      </c>
      <c r="AE22" s="33">
        <f t="shared" si="19"/>
        <v>0</v>
      </c>
      <c r="AF22" s="33">
        <f t="shared" si="20"/>
        <v>0</v>
      </c>
      <c r="AG22" s="33">
        <f t="shared" si="21"/>
        <v>0</v>
      </c>
      <c r="AH22" s="33">
        <f t="shared" si="22"/>
        <v>0</v>
      </c>
    </row>
    <row r="23" spans="1:34" s="8" customFormat="1" ht="18" customHeight="1">
      <c r="A23" s="22"/>
      <c r="B23" s="23"/>
      <c r="C23" s="23"/>
      <c r="D23" s="23"/>
      <c r="E23" s="23"/>
      <c r="F23" s="25">
        <v>0</v>
      </c>
      <c r="G23" s="26">
        <f t="shared" si="4"/>
        <v>0</v>
      </c>
      <c r="H23" s="26">
        <v>50000</v>
      </c>
      <c r="I23" s="27">
        <f t="shared" si="5"/>
        <v>50000</v>
      </c>
      <c r="J23" s="28"/>
      <c r="K23" s="29">
        <v>0.01</v>
      </c>
      <c r="L23" s="30">
        <f t="shared" si="0"/>
        <v>50000</v>
      </c>
      <c r="M23" s="31">
        <v>0</v>
      </c>
      <c r="N23" s="31">
        <f t="shared" si="23"/>
        <v>0</v>
      </c>
      <c r="O23" s="31">
        <f t="shared" si="2"/>
        <v>0</v>
      </c>
      <c r="P23" s="8" t="s">
        <v>95</v>
      </c>
      <c r="Q23" s="9">
        <f t="shared" si="7"/>
        <v>50000</v>
      </c>
      <c r="R23" s="9">
        <f t="shared" si="8"/>
        <v>50000</v>
      </c>
      <c r="S23" s="9">
        <f t="shared" si="9"/>
        <v>50000</v>
      </c>
      <c r="T23" s="9">
        <f t="shared" si="10"/>
        <v>50000</v>
      </c>
      <c r="U23" s="9">
        <f t="shared" si="11"/>
        <v>50000</v>
      </c>
      <c r="V23" s="9">
        <f t="shared" si="12"/>
        <v>50000</v>
      </c>
      <c r="W23" s="9">
        <f t="shared" si="13"/>
        <v>43750</v>
      </c>
      <c r="X23" s="9">
        <f t="shared" si="14"/>
        <v>38888.888888888891</v>
      </c>
      <c r="Y23" s="31">
        <f t="shared" si="3"/>
        <v>0</v>
      </c>
      <c r="Z23" s="31" t="str">
        <f t="shared" si="6"/>
        <v>T18</v>
      </c>
      <c r="AA23" s="33">
        <f t="shared" si="15"/>
        <v>0</v>
      </c>
      <c r="AB23" s="33">
        <f t="shared" si="16"/>
        <v>0</v>
      </c>
      <c r="AC23" s="33">
        <f t="shared" si="17"/>
        <v>0</v>
      </c>
      <c r="AD23" s="33">
        <f t="shared" si="18"/>
        <v>0</v>
      </c>
      <c r="AE23" s="33">
        <f t="shared" si="19"/>
        <v>0</v>
      </c>
      <c r="AF23" s="33">
        <f t="shared" si="20"/>
        <v>0</v>
      </c>
      <c r="AG23" s="33">
        <f t="shared" si="21"/>
        <v>0</v>
      </c>
      <c r="AH23" s="33">
        <f t="shared" si="22"/>
        <v>0</v>
      </c>
    </row>
    <row r="24" spans="1:34" s="8" customFormat="1" ht="18" customHeight="1">
      <c r="A24" s="22"/>
      <c r="B24" s="23">
        <v>0</v>
      </c>
      <c r="C24" s="23"/>
      <c r="D24" s="23">
        <v>0</v>
      </c>
      <c r="E24" s="23" t="s">
        <v>117</v>
      </c>
      <c r="F24" s="25" t="s">
        <v>117</v>
      </c>
      <c r="G24" s="26">
        <f t="shared" si="4"/>
        <v>0</v>
      </c>
      <c r="H24" s="26">
        <v>50000</v>
      </c>
      <c r="I24" s="27">
        <f t="shared" si="5"/>
        <v>50000</v>
      </c>
      <c r="J24" s="28"/>
      <c r="K24" s="29">
        <v>0.01</v>
      </c>
      <c r="L24" s="30">
        <f t="shared" si="0"/>
        <v>50000</v>
      </c>
      <c r="M24" s="31">
        <v>0</v>
      </c>
      <c r="N24" s="31" t="e">
        <f t="shared" si="23"/>
        <v>#N/A</v>
      </c>
      <c r="O24" s="31" t="e">
        <f t="shared" si="2"/>
        <v>#N/A</v>
      </c>
      <c r="P24" s="8" t="s">
        <v>96</v>
      </c>
      <c r="Q24" s="9">
        <f t="shared" si="7"/>
        <v>50000</v>
      </c>
      <c r="R24" s="9">
        <f t="shared" si="8"/>
        <v>50000</v>
      </c>
      <c r="S24" s="9">
        <f t="shared" si="9"/>
        <v>50000</v>
      </c>
      <c r="T24" s="9">
        <f t="shared" si="10"/>
        <v>50000</v>
      </c>
      <c r="U24" s="9">
        <f t="shared" si="11"/>
        <v>50000</v>
      </c>
      <c r="V24" s="9">
        <f t="shared" si="12"/>
        <v>42857.142857142855</v>
      </c>
      <c r="W24" s="9">
        <f t="shared" si="13"/>
        <v>37500</v>
      </c>
      <c r="X24" s="9">
        <f t="shared" si="14"/>
        <v>33333.333333333336</v>
      </c>
      <c r="Y24" s="31">
        <f t="shared" si="3"/>
        <v>0</v>
      </c>
      <c r="Z24" s="31" t="str">
        <f t="shared" si="6"/>
        <v>T19</v>
      </c>
      <c r="AA24" s="33">
        <f t="shared" si="15"/>
        <v>0</v>
      </c>
      <c r="AB24" s="33">
        <f t="shared" si="16"/>
        <v>0</v>
      </c>
      <c r="AC24" s="33">
        <f t="shared" si="17"/>
        <v>0</v>
      </c>
      <c r="AD24" s="33">
        <f t="shared" si="18"/>
        <v>0</v>
      </c>
      <c r="AE24" s="33">
        <f t="shared" si="19"/>
        <v>0</v>
      </c>
      <c r="AF24" s="33">
        <f t="shared" si="20"/>
        <v>0</v>
      </c>
      <c r="AG24" s="33">
        <f t="shared" si="21"/>
        <v>0</v>
      </c>
      <c r="AH24" s="33">
        <f t="shared" si="22"/>
        <v>0</v>
      </c>
    </row>
    <row r="25" spans="1:34" s="8" customFormat="1" ht="18" customHeight="1">
      <c r="A25" s="22"/>
      <c r="B25" s="23">
        <v>0</v>
      </c>
      <c r="C25" s="23"/>
      <c r="D25" s="23">
        <v>0</v>
      </c>
      <c r="E25" s="23" t="s">
        <v>117</v>
      </c>
      <c r="F25" s="25" t="s">
        <v>117</v>
      </c>
      <c r="G25" s="26">
        <f t="shared" si="4"/>
        <v>0</v>
      </c>
      <c r="H25" s="26">
        <v>50000</v>
      </c>
      <c r="I25" s="27">
        <f t="shared" si="5"/>
        <v>50000</v>
      </c>
      <c r="J25" s="28"/>
      <c r="K25" s="29">
        <v>0.01</v>
      </c>
      <c r="L25" s="30">
        <f t="shared" si="0"/>
        <v>50000</v>
      </c>
      <c r="M25" s="31">
        <v>0</v>
      </c>
      <c r="N25" s="31" t="e">
        <f t="shared" si="23"/>
        <v>#N/A</v>
      </c>
      <c r="O25" s="31" t="e">
        <f t="shared" si="2"/>
        <v>#N/A</v>
      </c>
      <c r="P25" s="8" t="s">
        <v>97</v>
      </c>
      <c r="Q25" s="9">
        <f t="shared" si="7"/>
        <v>50000</v>
      </c>
      <c r="R25" s="9">
        <f t="shared" si="8"/>
        <v>50000</v>
      </c>
      <c r="S25" s="9">
        <f t="shared" si="9"/>
        <v>50000</v>
      </c>
      <c r="T25" s="9">
        <f t="shared" si="10"/>
        <v>50000</v>
      </c>
      <c r="U25" s="9">
        <f t="shared" si="11"/>
        <v>41666.666666666664</v>
      </c>
      <c r="V25" s="9">
        <f t="shared" si="12"/>
        <v>35714.285714285717</v>
      </c>
      <c r="W25" s="9">
        <f t="shared" si="13"/>
        <v>31250</v>
      </c>
      <c r="X25" s="9">
        <f t="shared" si="14"/>
        <v>27777.777777777777</v>
      </c>
      <c r="Y25" s="31">
        <f t="shared" si="3"/>
        <v>0</v>
      </c>
      <c r="Z25" s="31" t="str">
        <f t="shared" si="6"/>
        <v>T20</v>
      </c>
      <c r="AA25" s="33">
        <f t="shared" si="15"/>
        <v>0</v>
      </c>
      <c r="AB25" s="33">
        <f t="shared" si="16"/>
        <v>0</v>
      </c>
      <c r="AC25" s="33">
        <f t="shared" si="17"/>
        <v>0</v>
      </c>
      <c r="AD25" s="33">
        <f t="shared" si="18"/>
        <v>0</v>
      </c>
      <c r="AE25" s="33">
        <f t="shared" si="19"/>
        <v>0</v>
      </c>
      <c r="AF25" s="33">
        <f t="shared" si="20"/>
        <v>0</v>
      </c>
      <c r="AG25" s="33">
        <f t="shared" si="21"/>
        <v>0</v>
      </c>
      <c r="AH25" s="33">
        <f t="shared" si="22"/>
        <v>0</v>
      </c>
    </row>
    <row r="26" spans="1:34" s="8" customFormat="1" ht="18" customHeight="1">
      <c r="A26" s="22"/>
      <c r="B26" s="23">
        <v>0</v>
      </c>
      <c r="C26" s="23"/>
      <c r="D26" s="23">
        <v>0</v>
      </c>
      <c r="E26" s="23" t="s">
        <v>117</v>
      </c>
      <c r="F26" s="25" t="s">
        <v>117</v>
      </c>
      <c r="G26" s="26">
        <f t="shared" si="4"/>
        <v>0</v>
      </c>
      <c r="H26" s="26">
        <v>50000</v>
      </c>
      <c r="I26" s="27">
        <f t="shared" si="5"/>
        <v>50000</v>
      </c>
      <c r="J26" s="28"/>
      <c r="K26" s="29">
        <v>0.01</v>
      </c>
      <c r="L26" s="30">
        <f t="shared" si="0"/>
        <v>50000</v>
      </c>
      <c r="M26" s="31">
        <v>0</v>
      </c>
      <c r="N26" s="31" t="e">
        <f t="shared" si="23"/>
        <v>#N/A</v>
      </c>
      <c r="O26" s="31" t="e">
        <f>IF(E26=0,0,IF(E26=E25,VLOOKUP(E26,P:X,VLOOKUP(E26,P:Y,10,0),0),IF(P26=E26,VLOOKUP(E26,P:X,VLOOKUP(E26,P:Y,10,0),0),L26)))</f>
        <v>#N/A</v>
      </c>
      <c r="P26" s="8" t="s">
        <v>98</v>
      </c>
      <c r="Q26" s="9">
        <f t="shared" si="7"/>
        <v>50000</v>
      </c>
      <c r="R26" s="9">
        <f t="shared" si="8"/>
        <v>50000</v>
      </c>
      <c r="S26" s="9">
        <f t="shared" si="9"/>
        <v>50000</v>
      </c>
      <c r="T26" s="9">
        <f t="shared" si="10"/>
        <v>40000</v>
      </c>
      <c r="U26" s="9">
        <f t="shared" si="11"/>
        <v>33333.333333333336</v>
      </c>
      <c r="V26" s="9">
        <f t="shared" si="12"/>
        <v>28571.428571428572</v>
      </c>
      <c r="W26" s="9">
        <f t="shared" si="13"/>
        <v>25000</v>
      </c>
      <c r="X26" s="9">
        <f t="shared" si="14"/>
        <v>22222.222222222223</v>
      </c>
      <c r="Y26" s="31">
        <f t="shared" si="3"/>
        <v>0</v>
      </c>
      <c r="Z26" s="31" t="str">
        <f t="shared" si="6"/>
        <v>T21</v>
      </c>
      <c r="AA26" s="33">
        <f t="shared" si="15"/>
        <v>0</v>
      </c>
      <c r="AB26" s="33">
        <f t="shared" si="16"/>
        <v>0</v>
      </c>
      <c r="AC26" s="33">
        <f t="shared" si="17"/>
        <v>0</v>
      </c>
      <c r="AD26" s="33">
        <f t="shared" si="18"/>
        <v>0</v>
      </c>
      <c r="AE26" s="33">
        <f t="shared" si="19"/>
        <v>0</v>
      </c>
      <c r="AF26" s="33">
        <f t="shared" si="20"/>
        <v>0</v>
      </c>
      <c r="AG26" s="33">
        <f t="shared" si="21"/>
        <v>0</v>
      </c>
      <c r="AH26" s="33">
        <f t="shared" si="22"/>
        <v>0</v>
      </c>
    </row>
    <row r="27" spans="1:34" s="8" customFormat="1" ht="18" customHeight="1">
      <c r="A27" s="22"/>
      <c r="B27" s="23">
        <v>0</v>
      </c>
      <c r="C27" s="23"/>
      <c r="D27" s="23">
        <v>0</v>
      </c>
      <c r="E27" s="23" t="s">
        <v>117</v>
      </c>
      <c r="F27" s="25" t="s">
        <v>117</v>
      </c>
      <c r="G27" s="26">
        <f t="shared" si="4"/>
        <v>0</v>
      </c>
      <c r="H27" s="26">
        <v>50000</v>
      </c>
      <c r="I27" s="27">
        <f t="shared" si="5"/>
        <v>50000</v>
      </c>
      <c r="J27" s="28"/>
      <c r="K27" s="29">
        <v>0.01</v>
      </c>
      <c r="L27" s="30">
        <f t="shared" si="0"/>
        <v>50000</v>
      </c>
      <c r="M27" s="31">
        <v>0</v>
      </c>
      <c r="N27" s="31" t="e">
        <f t="shared" si="23"/>
        <v>#N/A</v>
      </c>
      <c r="O27" s="31" t="e">
        <f t="shared" ref="O27:O29" si="24">IF(E27=0,0,IF(E27=E26,VLOOKUP(E27,P:X,VLOOKUP(E27,P:Y,10,0),0),IF(P27=E27,VLOOKUP(E27,P:X,VLOOKUP(E27,P:Y,10,0),0),L27)))</f>
        <v>#N/A</v>
      </c>
      <c r="P27" s="8" t="s">
        <v>99</v>
      </c>
      <c r="Q27" s="9">
        <f t="shared" si="7"/>
        <v>50000</v>
      </c>
      <c r="R27" s="9">
        <f t="shared" si="8"/>
        <v>50000</v>
      </c>
      <c r="S27" s="9">
        <f t="shared" si="9"/>
        <v>37500</v>
      </c>
      <c r="T27" s="9">
        <f t="shared" si="10"/>
        <v>30000</v>
      </c>
      <c r="U27" s="9">
        <f t="shared" si="11"/>
        <v>25000</v>
      </c>
      <c r="V27" s="9">
        <f t="shared" si="12"/>
        <v>21428.571428571428</v>
      </c>
      <c r="W27" s="9">
        <f t="shared" si="13"/>
        <v>18750</v>
      </c>
      <c r="X27" s="9">
        <f t="shared" si="14"/>
        <v>16666.666666666668</v>
      </c>
      <c r="Y27" s="31">
        <f t="shared" si="3"/>
        <v>0</v>
      </c>
      <c r="Z27" s="31" t="str">
        <f t="shared" si="6"/>
        <v>T22</v>
      </c>
      <c r="AA27" s="33">
        <f t="shared" si="15"/>
        <v>0</v>
      </c>
      <c r="AB27" s="33">
        <f t="shared" si="16"/>
        <v>0</v>
      </c>
      <c r="AC27" s="33">
        <f t="shared" si="17"/>
        <v>0</v>
      </c>
      <c r="AD27" s="33">
        <f t="shared" si="18"/>
        <v>0</v>
      </c>
      <c r="AE27" s="33">
        <f t="shared" si="19"/>
        <v>0</v>
      </c>
      <c r="AF27" s="33">
        <f t="shared" si="20"/>
        <v>0</v>
      </c>
      <c r="AG27" s="33">
        <f t="shared" si="21"/>
        <v>0</v>
      </c>
      <c r="AH27" s="33">
        <f t="shared" si="22"/>
        <v>0</v>
      </c>
    </row>
    <row r="28" spans="1:34" s="8" customFormat="1" ht="18" customHeight="1">
      <c r="A28" s="22" t="s">
        <v>117</v>
      </c>
      <c r="B28" s="23" t="s">
        <v>117</v>
      </c>
      <c r="C28" s="23" t="s">
        <v>117</v>
      </c>
      <c r="D28" s="23">
        <v>0</v>
      </c>
      <c r="E28" s="23" t="s">
        <v>117</v>
      </c>
      <c r="F28" s="25" t="s">
        <v>117</v>
      </c>
      <c r="G28" s="26">
        <f t="shared" si="4"/>
        <v>0</v>
      </c>
      <c r="H28" s="26">
        <v>50000</v>
      </c>
      <c r="I28" s="27">
        <f t="shared" si="5"/>
        <v>50000</v>
      </c>
      <c r="J28" s="28"/>
      <c r="K28" s="29">
        <v>0.01</v>
      </c>
      <c r="L28" s="30">
        <f t="shared" si="0"/>
        <v>50000</v>
      </c>
      <c r="M28" s="31">
        <v>0</v>
      </c>
      <c r="N28" s="31" t="e">
        <f t="shared" si="23"/>
        <v>#N/A</v>
      </c>
      <c r="O28" s="31" t="e">
        <f t="shared" si="24"/>
        <v>#N/A</v>
      </c>
      <c r="P28" s="8" t="s">
        <v>100</v>
      </c>
      <c r="Q28" s="9">
        <f t="shared" si="7"/>
        <v>50000</v>
      </c>
      <c r="R28" s="9">
        <f t="shared" si="8"/>
        <v>33333.333333333336</v>
      </c>
      <c r="S28" s="9">
        <f t="shared" si="9"/>
        <v>25000</v>
      </c>
      <c r="T28" s="9">
        <f t="shared" si="10"/>
        <v>20000</v>
      </c>
      <c r="U28" s="9">
        <f t="shared" si="11"/>
        <v>16666.666666666668</v>
      </c>
      <c r="V28" s="9">
        <f t="shared" si="12"/>
        <v>14285.714285714286</v>
      </c>
      <c r="W28" s="9">
        <f t="shared" si="13"/>
        <v>12500</v>
      </c>
      <c r="X28" s="9">
        <f t="shared" si="14"/>
        <v>11111.111111111111</v>
      </c>
      <c r="Y28" s="31">
        <f t="shared" si="3"/>
        <v>0</v>
      </c>
      <c r="Z28" s="31" t="str">
        <f t="shared" si="6"/>
        <v>T23</v>
      </c>
      <c r="AA28" s="33">
        <f t="shared" si="15"/>
        <v>0</v>
      </c>
      <c r="AB28" s="33">
        <f t="shared" si="16"/>
        <v>0</v>
      </c>
      <c r="AC28" s="33">
        <f t="shared" si="17"/>
        <v>0</v>
      </c>
      <c r="AD28" s="33">
        <f t="shared" si="18"/>
        <v>0</v>
      </c>
      <c r="AE28" s="33">
        <f t="shared" si="19"/>
        <v>0</v>
      </c>
      <c r="AF28" s="33">
        <f t="shared" si="20"/>
        <v>0</v>
      </c>
      <c r="AG28" s="33">
        <f t="shared" si="21"/>
        <v>0</v>
      </c>
      <c r="AH28" s="33">
        <f t="shared" si="22"/>
        <v>0</v>
      </c>
    </row>
    <row r="29" spans="1:34" s="8" customFormat="1" ht="18" customHeight="1">
      <c r="A29" s="22" t="s">
        <v>117</v>
      </c>
      <c r="B29" s="23" t="s">
        <v>117</v>
      </c>
      <c r="C29" s="23" t="s">
        <v>117</v>
      </c>
      <c r="D29" s="23">
        <v>0</v>
      </c>
      <c r="E29" s="23" t="s">
        <v>117</v>
      </c>
      <c r="F29" s="25" t="s">
        <v>117</v>
      </c>
      <c r="G29" s="26">
        <f t="shared" si="4"/>
        <v>0</v>
      </c>
      <c r="H29" s="26">
        <v>50000</v>
      </c>
      <c r="I29" s="27">
        <f t="shared" si="5"/>
        <v>50000</v>
      </c>
      <c r="J29" s="28"/>
      <c r="K29" s="29">
        <v>0.01</v>
      </c>
      <c r="L29" s="30">
        <f t="shared" si="0"/>
        <v>50000</v>
      </c>
      <c r="M29" s="31">
        <v>0</v>
      </c>
      <c r="N29" s="31" t="e">
        <f t="shared" si="23"/>
        <v>#N/A</v>
      </c>
      <c r="O29" s="31" t="e">
        <f t="shared" si="24"/>
        <v>#N/A</v>
      </c>
      <c r="P29" s="8" t="s">
        <v>101</v>
      </c>
      <c r="Q29" s="9">
        <f t="shared" si="7"/>
        <v>25000</v>
      </c>
      <c r="R29" s="9">
        <f t="shared" si="8"/>
        <v>16666.666666666668</v>
      </c>
      <c r="S29" s="9">
        <f t="shared" si="9"/>
        <v>12500</v>
      </c>
      <c r="T29" s="9">
        <f t="shared" si="10"/>
        <v>10000</v>
      </c>
      <c r="U29" s="9">
        <f t="shared" si="11"/>
        <v>8333.3333333333339</v>
      </c>
      <c r="V29" s="9">
        <f t="shared" si="12"/>
        <v>7142.8571428571431</v>
      </c>
      <c r="W29" s="9">
        <f t="shared" si="13"/>
        <v>6250</v>
      </c>
      <c r="X29" s="9">
        <f t="shared" si="14"/>
        <v>5555.5555555555557</v>
      </c>
      <c r="Y29" s="31">
        <f t="shared" si="3"/>
        <v>0</v>
      </c>
      <c r="Z29" s="31" t="str">
        <f t="shared" si="6"/>
        <v>T24</v>
      </c>
      <c r="AA29" s="33">
        <f t="shared" si="15"/>
        <v>0</v>
      </c>
      <c r="AB29" s="33">
        <f t="shared" si="16"/>
        <v>0</v>
      </c>
      <c r="AC29" s="33">
        <f t="shared" si="17"/>
        <v>0</v>
      </c>
      <c r="AD29" s="33">
        <f t="shared" si="18"/>
        <v>0</v>
      </c>
      <c r="AE29" s="33">
        <f t="shared" si="19"/>
        <v>0</v>
      </c>
      <c r="AF29" s="33">
        <f t="shared" si="20"/>
        <v>0</v>
      </c>
      <c r="AG29" s="33">
        <f t="shared" si="21"/>
        <v>0</v>
      </c>
      <c r="AH29" s="33">
        <f t="shared" si="22"/>
        <v>0</v>
      </c>
    </row>
    <row r="30" spans="1:34" ht="18" customHeight="1">
      <c r="A30" s="34"/>
      <c r="B30" s="35"/>
      <c r="C30" s="36"/>
      <c r="D30" s="37"/>
      <c r="E30" s="38"/>
      <c r="F30" s="39"/>
      <c r="G30" s="40"/>
      <c r="H30" s="40"/>
      <c r="I30" s="38"/>
      <c r="J30" s="41"/>
      <c r="K30" s="41"/>
      <c r="L30" s="41"/>
      <c r="M30" s="41"/>
      <c r="N30" s="41"/>
      <c r="O30" s="41"/>
      <c r="P30" s="8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4" ht="15">
      <c r="A31" s="34"/>
      <c r="B31" s="43"/>
      <c r="C31" s="44"/>
      <c r="D31" s="44"/>
      <c r="E31" s="44"/>
      <c r="F31" s="45"/>
      <c r="G31" s="46"/>
      <c r="H31" s="46"/>
      <c r="I31" s="34"/>
      <c r="J31" s="34"/>
      <c r="K31" s="34"/>
      <c r="L31" s="34"/>
      <c r="M31" s="34"/>
      <c r="N31" s="34"/>
      <c r="O31" s="34"/>
      <c r="P31" s="34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34" ht="28.3">
      <c r="A32" s="163">
        <f>TP!A11</f>
        <v>45778</v>
      </c>
      <c r="B32" s="163">
        <f>TP!B11</f>
        <v>0.66666666666666663</v>
      </c>
      <c r="C32" s="163">
        <f>TP!C11</f>
        <v>5000000</v>
      </c>
      <c r="D32" s="163" t="str">
        <f>TP!D11</f>
        <v>THE CJ CUP Byron Nelson</v>
      </c>
      <c r="E32" s="163" t="str">
        <f>TP!E11</f>
        <v>Stableford</v>
      </c>
      <c r="F32" s="163" t="str">
        <f>TP!F11</f>
        <v>Sletten - Ådalen</v>
      </c>
      <c r="G32" s="163">
        <f>TP!G8</f>
        <v>0</v>
      </c>
      <c r="H32" s="46"/>
      <c r="I32" s="34"/>
      <c r="J32" s="34"/>
      <c r="K32" s="34"/>
      <c r="L32" s="34"/>
      <c r="M32" s="34"/>
      <c r="N32" s="34"/>
      <c r="O32" s="34"/>
      <c r="P32" s="34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4.15">
      <c r="A33" s="34"/>
      <c r="B33" s="34"/>
      <c r="C33" s="34"/>
      <c r="D33" s="34"/>
      <c r="E33" s="34"/>
      <c r="F33" s="34"/>
      <c r="G33" s="34"/>
      <c r="H33" s="46"/>
      <c r="I33" s="34"/>
      <c r="J33" s="34"/>
      <c r="K33" s="34"/>
      <c r="L33" s="34"/>
      <c r="M33" s="34"/>
      <c r="N33" s="34"/>
      <c r="O33" s="34"/>
      <c r="P33" s="34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">
      <c r="A34" s="34"/>
      <c r="B34" s="43"/>
      <c r="C34" s="35"/>
      <c r="D34" s="37"/>
      <c r="E34" s="38"/>
      <c r="F34" s="39"/>
      <c r="G34" s="40"/>
      <c r="H34" s="40"/>
      <c r="I34" s="38"/>
      <c r="J34" s="41"/>
      <c r="K34" s="41"/>
      <c r="L34" s="41"/>
      <c r="M34" s="41"/>
      <c r="N34" s="41"/>
      <c r="O34" s="41"/>
      <c r="P34" s="8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>
      <c r="B35" s="43"/>
      <c r="P35" s="8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>
      <c r="A36" s="48"/>
      <c r="B36" s="48"/>
      <c r="I36" s="42"/>
      <c r="P36" s="8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>
      <c r="A37" s="48"/>
      <c r="B37" s="48"/>
      <c r="I37" s="42"/>
      <c r="P37" s="8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>
      <c r="A38" s="48"/>
      <c r="B38" s="48"/>
      <c r="I38" s="42"/>
      <c r="P38" s="8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>
      <c r="A39" s="48"/>
      <c r="B39" s="48"/>
      <c r="I39" s="42"/>
      <c r="P39" s="8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>
      <c r="A40" s="48"/>
      <c r="B40" s="48"/>
      <c r="I40" s="42"/>
      <c r="P40" s="8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>
      <c r="A41" s="48"/>
      <c r="B41" s="48"/>
      <c r="I41" s="42"/>
      <c r="P41" s="8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>
      <c r="A42" s="48"/>
      <c r="B42" s="48"/>
      <c r="I42" s="42"/>
      <c r="P42" s="8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>
      <c r="A43" s="48"/>
      <c r="B43" s="48"/>
      <c r="I43" s="42"/>
      <c r="P43" s="8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>
      <c r="A44" s="48"/>
      <c r="B44" s="48"/>
      <c r="I44" s="42"/>
      <c r="P44" s="8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>
      <c r="A45" s="48"/>
      <c r="B45" s="48"/>
      <c r="I45" s="42"/>
      <c r="P45" s="8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>
      <c r="A46" s="48"/>
      <c r="B46" s="48"/>
      <c r="I46" s="42"/>
      <c r="P46" s="8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>
      <c r="A47" s="48"/>
      <c r="B47" s="48"/>
      <c r="I47" s="42"/>
      <c r="P47" s="8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>
      <c r="A48" s="48"/>
      <c r="B48" s="48"/>
      <c r="I48" s="42"/>
      <c r="P48" s="8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>
      <c r="A49" s="48"/>
      <c r="B49" s="48"/>
      <c r="I49" s="42"/>
      <c r="P49" s="8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>
      <c r="A50" s="48"/>
      <c r="B50" s="48"/>
      <c r="I50" s="42"/>
      <c r="P50" s="8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>
      <c r="A51" s="48"/>
      <c r="B51" s="48"/>
      <c r="I51" s="42"/>
      <c r="P51" s="8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>
      <c r="A52" s="48"/>
      <c r="B52" s="48"/>
      <c r="I52" s="42"/>
      <c r="P52" s="8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>
      <c r="A53" s="48"/>
      <c r="B53" s="48"/>
      <c r="I53" s="42"/>
      <c r="P53" s="8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>
      <c r="A54" s="48"/>
      <c r="B54" s="48"/>
      <c r="I54" s="42"/>
      <c r="P54" s="8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>
      <c r="A55" s="48"/>
      <c r="B55" s="48"/>
      <c r="I55" s="42"/>
      <c r="P55" s="8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>
      <c r="A56" s="48"/>
      <c r="B56" s="48"/>
      <c r="I56" s="42"/>
      <c r="P56" s="8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>
      <c r="A57" s="48"/>
      <c r="B57" s="48"/>
      <c r="I57" s="42"/>
      <c r="P57" s="8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>
      <c r="A58" s="48"/>
      <c r="B58" s="48"/>
      <c r="I58" s="42"/>
      <c r="P58" s="8"/>
      <c r="Q58" s="9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>
      <c r="A59" s="48"/>
      <c r="B59" s="48"/>
      <c r="I59" s="42"/>
      <c r="P59" s="8"/>
      <c r="Q59" s="9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>
      <c r="A60" s="48"/>
      <c r="B60" s="48"/>
      <c r="I60" s="42"/>
      <c r="P60" s="8"/>
      <c r="Q60" s="9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>
      <c r="A61" s="48"/>
      <c r="B61" s="48"/>
      <c r="I61" s="42"/>
      <c r="P61" s="8"/>
      <c r="Q61" s="9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>
      <c r="A62" s="48"/>
      <c r="B62" s="48"/>
      <c r="I62" s="42"/>
      <c r="P62" s="8"/>
      <c r="Q62" s="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>
      <c r="A63" s="48"/>
      <c r="B63" s="48"/>
      <c r="I63" s="42"/>
      <c r="P63" s="8"/>
      <c r="Q63" s="9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>
      <c r="A64" s="48"/>
      <c r="B64" s="48"/>
      <c r="I64" s="42"/>
      <c r="P64" s="8"/>
      <c r="Q64" s="9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>
      <c r="A65" s="48"/>
      <c r="B65" s="48"/>
      <c r="I65" s="42"/>
      <c r="P65" s="8"/>
      <c r="Q65" s="9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>
      <c r="A66" s="48"/>
      <c r="B66" s="48"/>
      <c r="I66" s="42"/>
      <c r="P66" s="8"/>
      <c r="Q66" s="9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>
      <c r="A67" s="48"/>
      <c r="B67" s="48"/>
      <c r="I67" s="42"/>
      <c r="P67" s="8"/>
      <c r="Q67" s="9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>
      <c r="A68" s="48"/>
      <c r="B68" s="48"/>
      <c r="I68" s="42"/>
      <c r="P68" s="8"/>
      <c r="Q68" s="9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>
      <c r="A69" s="48"/>
      <c r="B69" s="48"/>
      <c r="I69" s="42"/>
      <c r="P69" s="8"/>
      <c r="Q69" s="9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>
      <c r="A70" s="48"/>
      <c r="B70" s="48"/>
      <c r="I70" s="42"/>
      <c r="P70" s="8"/>
      <c r="Q70" s="9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>
      <c r="A71" s="48"/>
      <c r="B71" s="48"/>
      <c r="I71" s="42"/>
      <c r="P71" s="8"/>
      <c r="Q71" s="9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>
      <c r="A72" s="48"/>
      <c r="B72" s="48"/>
      <c r="I72" s="42"/>
      <c r="P72" s="8"/>
      <c r="Q72" s="9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>
      <c r="A73" s="48"/>
      <c r="B73" s="48"/>
      <c r="I73" s="42"/>
      <c r="P73" s="8"/>
      <c r="Q73" s="9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>
      <c r="A74" s="48"/>
      <c r="B74" s="48"/>
      <c r="I74" s="42"/>
      <c r="P74" s="8"/>
      <c r="Q74" s="9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>
      <c r="A75" s="48"/>
      <c r="B75" s="48"/>
      <c r="I75" s="42"/>
      <c r="P75" s="8"/>
      <c r="Q75" s="9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>
      <c r="A76" s="48"/>
      <c r="B76" s="48"/>
      <c r="I76" s="42"/>
      <c r="P76" s="8"/>
      <c r="Q76" s="9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>
      <c r="A77" s="48"/>
      <c r="B77" s="48"/>
      <c r="I77" s="42"/>
      <c r="P77" s="8"/>
      <c r="Q77" s="9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>
      <c r="A78" s="48"/>
      <c r="B78" s="48"/>
      <c r="I78" s="42"/>
      <c r="P78" s="8"/>
      <c r="Q78" s="9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>
      <c r="A79" s="48"/>
      <c r="B79" s="48"/>
      <c r="I79" s="42"/>
      <c r="P79" s="8"/>
      <c r="Q79" s="9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>
      <c r="A80" s="48"/>
      <c r="B80" s="48"/>
      <c r="I80" s="42"/>
      <c r="P80" s="8"/>
      <c r="Q80" s="9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>
      <c r="A81" s="48"/>
      <c r="B81" s="48"/>
      <c r="I81" s="42"/>
      <c r="P81" s="8"/>
      <c r="Q81" s="9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>
      <c r="A82" s="48"/>
      <c r="B82" s="48"/>
      <c r="I82" s="42"/>
      <c r="P82" s="8"/>
      <c r="Q82" s="9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>
      <c r="A83" s="48"/>
      <c r="B83" s="48"/>
      <c r="I83" s="42"/>
      <c r="P83" s="8"/>
      <c r="Q83" s="9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>
      <c r="A84" s="48"/>
      <c r="B84" s="48"/>
      <c r="I84" s="42"/>
      <c r="P84" s="8"/>
      <c r="Q84" s="9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>
      <c r="A85" s="48"/>
      <c r="B85" s="48"/>
      <c r="I85" s="42"/>
      <c r="P85" s="8"/>
      <c r="Q85" s="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>
      <c r="A86" s="48"/>
      <c r="B86" s="48"/>
      <c r="I86" s="42"/>
      <c r="P86" s="8"/>
      <c r="Q86" s="9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>
      <c r="A87" s="48"/>
      <c r="B87" s="48"/>
      <c r="I87" s="42"/>
      <c r="P87" s="8"/>
      <c r="Q87" s="9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>
      <c r="A88" s="48"/>
      <c r="B88" s="48"/>
      <c r="I88" s="42"/>
      <c r="P88" s="8"/>
      <c r="Q88" s="9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>
      <c r="A89" s="48"/>
      <c r="B89" s="48"/>
      <c r="I89" s="42"/>
      <c r="P89" s="8"/>
      <c r="Q89" s="9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>
      <c r="A90" s="48"/>
      <c r="B90" s="48"/>
      <c r="I90" s="42"/>
      <c r="P90" s="8"/>
      <c r="Q90" s="9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>
      <c r="A91" s="48"/>
      <c r="B91" s="48"/>
      <c r="I91" s="42"/>
      <c r="P91" s="8"/>
      <c r="Q91" s="9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>
      <c r="A92" s="48"/>
      <c r="B92" s="48"/>
      <c r="I92" s="42"/>
      <c r="P92" s="8"/>
      <c r="Q92" s="9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>
      <c r="A93" s="48"/>
      <c r="B93" s="48"/>
      <c r="I93" s="42"/>
      <c r="P93" s="8"/>
      <c r="Q93" s="9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>
      <c r="A94" s="48"/>
      <c r="B94" s="48"/>
      <c r="I94" s="42"/>
      <c r="P94" s="51"/>
      <c r="Q94" s="42"/>
    </row>
    <row r="95" spans="1:28">
      <c r="A95" s="48"/>
      <c r="B95" s="48"/>
      <c r="I95" s="42"/>
      <c r="P95" s="51"/>
      <c r="Q95" s="42"/>
    </row>
    <row r="96" spans="1:28">
      <c r="A96" s="48"/>
      <c r="B96" s="48"/>
      <c r="I96" s="42"/>
      <c r="P96" s="51"/>
      <c r="Q96" s="42"/>
    </row>
    <row r="97" spans="1:17">
      <c r="A97" s="48"/>
      <c r="B97" s="48"/>
      <c r="I97" s="42"/>
      <c r="P97" s="51"/>
      <c r="Q97" s="42"/>
    </row>
    <row r="98" spans="1:17">
      <c r="A98" s="48"/>
      <c r="B98" s="48"/>
      <c r="I98" s="42"/>
      <c r="P98" s="51"/>
      <c r="Q98" s="42"/>
    </row>
    <row r="99" spans="1:17">
      <c r="A99" s="48"/>
      <c r="B99" s="48"/>
      <c r="I99" s="42"/>
      <c r="P99" s="51"/>
      <c r="Q99" s="42"/>
    </row>
    <row r="100" spans="1:17">
      <c r="A100" s="48"/>
      <c r="B100" s="48"/>
      <c r="I100" s="42"/>
      <c r="P100" s="51"/>
      <c r="Q100" s="42"/>
    </row>
    <row r="101" spans="1:17">
      <c r="A101" s="48"/>
      <c r="B101" s="48"/>
      <c r="I101" s="42"/>
      <c r="P101" s="51"/>
      <c r="Q101" s="42"/>
    </row>
    <row r="102" spans="1:17">
      <c r="A102" s="48"/>
      <c r="B102" s="48"/>
      <c r="I102" s="42"/>
      <c r="P102" s="51"/>
      <c r="Q102" s="42"/>
    </row>
    <row r="103" spans="1:17">
      <c r="A103" s="48"/>
      <c r="B103" s="48"/>
      <c r="I103" s="42"/>
      <c r="P103" s="51"/>
      <c r="Q103" s="42"/>
    </row>
    <row r="104" spans="1:17">
      <c r="A104" s="48"/>
      <c r="B104" s="48"/>
      <c r="I104" s="42"/>
      <c r="P104" s="51"/>
      <c r="Q104" s="42"/>
    </row>
  </sheetData>
  <mergeCells count="11">
    <mergeCell ref="A1:L1"/>
    <mergeCell ref="A2:L2"/>
    <mergeCell ref="B3:C3"/>
    <mergeCell ref="D3:F3"/>
    <mergeCell ref="G3:I3"/>
    <mergeCell ref="K3:L3"/>
    <mergeCell ref="B4:C4"/>
    <mergeCell ref="D4:F4"/>
    <mergeCell ref="G4:I4"/>
    <mergeCell ref="K4:L4"/>
    <mergeCell ref="K5:L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104"/>
  <sheetViews>
    <sheetView showZeros="0" topLeftCell="A11" workbookViewId="0">
      <selection sqref="A1:L1"/>
    </sheetView>
  </sheetViews>
  <sheetFormatPr defaultColWidth="9.15234375" defaultRowHeight="17.600000000000001"/>
  <cols>
    <col min="1" max="1" width="29.23046875" style="47" customWidth="1"/>
    <col min="2" max="2" width="8.4609375" style="52" customWidth="1"/>
    <col min="3" max="3" width="6.84375" style="48" customWidth="1"/>
    <col min="4" max="4" width="16.69140625" style="48" customWidth="1"/>
    <col min="5" max="5" width="8.23046875" style="48" customWidth="1"/>
    <col min="6" max="6" width="9.53515625" style="49" customWidth="1"/>
    <col min="7" max="7" width="10.15234375" style="50" customWidth="1"/>
    <col min="8" max="8" width="11.84375" style="50" customWidth="1"/>
    <col min="9" max="9" width="14.4609375" style="48" customWidth="1"/>
    <col min="10" max="10" width="6.4609375" style="42" customWidth="1"/>
    <col min="11" max="11" width="5.69140625" style="42" customWidth="1"/>
    <col min="12" max="12" width="10.4609375" style="42" customWidth="1"/>
    <col min="13" max="15" width="10.4609375" style="42" hidden="1" customWidth="1"/>
    <col min="16" max="16" width="7.4609375" style="42" hidden="1" customWidth="1"/>
    <col min="17" max="17" width="9.23046875" style="51" hidden="1" customWidth="1"/>
    <col min="18" max="34" width="0" style="42" hidden="1" customWidth="1"/>
    <col min="35" max="16384" width="9.15234375" style="42"/>
  </cols>
  <sheetData>
    <row r="1" spans="1:34" s="6" customFormat="1" ht="33.65" customHeight="1">
      <c r="A1" s="255" t="s">
        <v>131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4"/>
      <c r="N1" s="4"/>
      <c r="O1" s="4"/>
      <c r="P1" s="5"/>
      <c r="Q1" s="5"/>
      <c r="R1" s="5"/>
      <c r="S1" s="5"/>
      <c r="T1" s="5"/>
      <c r="U1" s="5"/>
    </row>
    <row r="2" spans="1:34" s="8" customFormat="1" ht="36" customHeight="1">
      <c r="A2" s="256" t="s">
        <v>154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7"/>
      <c r="N2" s="7"/>
      <c r="O2" s="7"/>
      <c r="Q2" s="9"/>
    </row>
    <row r="3" spans="1:34" s="8" customFormat="1" ht="18.649999999999999" customHeight="1">
      <c r="A3" s="165" t="s">
        <v>149</v>
      </c>
      <c r="B3" s="258" t="s">
        <v>148</v>
      </c>
      <c r="C3" s="258"/>
      <c r="D3" s="258" t="s">
        <v>150</v>
      </c>
      <c r="E3" s="258"/>
      <c r="F3" s="258"/>
      <c r="G3" s="258" t="s">
        <v>108</v>
      </c>
      <c r="H3" s="258"/>
      <c r="I3" s="258"/>
      <c r="J3" s="166"/>
      <c r="K3" s="259" t="s">
        <v>67</v>
      </c>
      <c r="L3" s="259"/>
      <c r="M3" s="10"/>
      <c r="N3" s="10"/>
      <c r="O3" s="10"/>
      <c r="Q3" s="9"/>
    </row>
    <row r="4" spans="1:34" s="8" customFormat="1" ht="21.65" customHeight="1">
      <c r="A4" s="168">
        <v>45771</v>
      </c>
      <c r="B4" s="249">
        <v>0.66666666666666663</v>
      </c>
      <c r="C4" s="249"/>
      <c r="D4" s="250" t="s">
        <v>198</v>
      </c>
      <c r="E4" s="251"/>
      <c r="F4" s="251"/>
      <c r="G4" s="250" t="str">
        <f>E32</f>
        <v>Stableford</v>
      </c>
      <c r="H4" s="251"/>
      <c r="I4" s="251"/>
      <c r="J4" s="164"/>
      <c r="K4" s="252">
        <v>5000000</v>
      </c>
      <c r="L4" s="252"/>
      <c r="M4" s="11"/>
      <c r="N4" s="11"/>
      <c r="O4" s="11"/>
      <c r="Q4" s="9"/>
    </row>
    <row r="5" spans="1:34" s="8" customFormat="1" ht="27" customHeight="1">
      <c r="A5" s="12" t="s">
        <v>68</v>
      </c>
      <c r="B5" s="13" t="s">
        <v>44</v>
      </c>
      <c r="C5" s="14" t="s">
        <v>69</v>
      </c>
      <c r="D5" s="15" t="s">
        <v>70</v>
      </c>
      <c r="E5" s="16" t="s">
        <v>71</v>
      </c>
      <c r="F5" s="17" t="s">
        <v>72</v>
      </c>
      <c r="G5" s="18" t="s">
        <v>73</v>
      </c>
      <c r="H5" s="18" t="s">
        <v>74</v>
      </c>
      <c r="I5" s="19" t="s">
        <v>75</v>
      </c>
      <c r="J5" s="20"/>
      <c r="K5" s="253" t="s">
        <v>76</v>
      </c>
      <c r="L5" s="254"/>
      <c r="M5" s="21"/>
      <c r="N5" s="21"/>
      <c r="O5" s="21"/>
      <c r="Q5" s="9">
        <v>2</v>
      </c>
      <c r="R5" s="8">
        <v>3</v>
      </c>
      <c r="S5" s="8">
        <v>4</v>
      </c>
      <c r="T5" s="8">
        <v>5</v>
      </c>
      <c r="U5" s="8">
        <v>6</v>
      </c>
      <c r="V5" s="8">
        <v>7</v>
      </c>
      <c r="W5" s="8">
        <v>8</v>
      </c>
      <c r="X5" s="8">
        <v>9</v>
      </c>
      <c r="Y5" s="8" t="s">
        <v>77</v>
      </c>
      <c r="AA5" s="9">
        <v>2</v>
      </c>
      <c r="AB5" s="8">
        <v>3</v>
      </c>
      <c r="AC5" s="8">
        <v>4</v>
      </c>
      <c r="AD5" s="8">
        <v>5</v>
      </c>
      <c r="AE5" s="8">
        <v>6</v>
      </c>
      <c r="AF5" s="8">
        <v>7</v>
      </c>
      <c r="AG5" s="8">
        <v>8</v>
      </c>
      <c r="AH5" s="8">
        <v>9</v>
      </c>
    </row>
    <row r="6" spans="1:34" s="32" customFormat="1" ht="18" customHeight="1">
      <c r="A6" s="22" t="s">
        <v>10</v>
      </c>
      <c r="B6" s="23">
        <v>37</v>
      </c>
      <c r="C6" s="23">
        <v>34</v>
      </c>
      <c r="D6" s="24">
        <v>0</v>
      </c>
      <c r="E6" s="23">
        <v>1</v>
      </c>
      <c r="F6" s="25">
        <v>12</v>
      </c>
      <c r="G6" s="26">
        <f>IF(D6&gt;0,L$12,0)</f>
        <v>0</v>
      </c>
      <c r="H6" s="26">
        <v>1000000</v>
      </c>
      <c r="I6" s="27">
        <f>G6+H6</f>
        <v>1000000</v>
      </c>
      <c r="J6" s="28"/>
      <c r="K6" s="29">
        <v>0.2</v>
      </c>
      <c r="L6" s="30">
        <f t="shared" ref="L6:L29" si="0">$K$4*K6</f>
        <v>1000000</v>
      </c>
      <c r="M6" s="31">
        <v>12</v>
      </c>
      <c r="N6" s="31">
        <f t="shared" ref="N6:N7" si="1">IF(E6=0,0,IF(E6=E5,VLOOKUP(E6,Z:AH,VLOOKUP(E6,P:Y,10,0),0),IF(P6=E6,VLOOKUP(E6,Z:AH,VLOOKUP(E6,P:Y,10,0),0),M6)))</f>
        <v>12</v>
      </c>
      <c r="O6" s="31">
        <f t="shared" ref="O6:O25" si="2">IF(E6=0,0,IF(E6=E5,VLOOKUP(E6,P:X,VLOOKUP(E6,P:Y,10,0),0),IF(P6=E6,VLOOKUP(E6,P:X,VLOOKUP(E6,P:Y,10,0),0),L6)))</f>
        <v>1000000</v>
      </c>
      <c r="P6" s="8" t="s">
        <v>78</v>
      </c>
      <c r="Q6" s="9"/>
      <c r="R6" s="8"/>
      <c r="S6" s="8"/>
      <c r="T6" s="8"/>
      <c r="U6" s="8"/>
      <c r="V6" s="8"/>
      <c r="W6" s="8"/>
      <c r="X6" s="8"/>
      <c r="Y6" s="31">
        <f t="shared" ref="Y6:Y29" si="3">COUNTIF(E6:E29,P6)</f>
        <v>0</v>
      </c>
      <c r="Z6" s="31" t="str">
        <f>+P6</f>
        <v>T1</v>
      </c>
      <c r="AA6" s="9"/>
      <c r="AB6" s="8"/>
      <c r="AC6" s="8"/>
      <c r="AD6" s="8"/>
      <c r="AE6" s="8"/>
      <c r="AF6" s="8"/>
      <c r="AG6" s="8"/>
      <c r="AH6" s="8"/>
    </row>
    <row r="7" spans="1:34" s="32" customFormat="1" ht="18" customHeight="1">
      <c r="A7" s="22" t="s">
        <v>0</v>
      </c>
      <c r="B7" s="23">
        <v>34</v>
      </c>
      <c r="C7" s="23">
        <v>36</v>
      </c>
      <c r="D7" s="23">
        <v>0</v>
      </c>
      <c r="E7" s="23">
        <v>2</v>
      </c>
      <c r="F7" s="25">
        <v>10</v>
      </c>
      <c r="G7" s="26">
        <f t="shared" ref="G7:G29" si="4">IF(D7&gt;0,L$12,0)</f>
        <v>0</v>
      </c>
      <c r="H7" s="26">
        <v>800000</v>
      </c>
      <c r="I7" s="27">
        <f t="shared" ref="I7:I29" si="5">G7+H7</f>
        <v>800000</v>
      </c>
      <c r="J7" s="28"/>
      <c r="K7" s="29">
        <v>0.16</v>
      </c>
      <c r="L7" s="30">
        <f t="shared" si="0"/>
        <v>800000</v>
      </c>
      <c r="M7" s="31">
        <v>10</v>
      </c>
      <c r="N7" s="31">
        <f t="shared" si="1"/>
        <v>10</v>
      </c>
      <c r="O7" s="31">
        <f t="shared" si="2"/>
        <v>800000</v>
      </c>
      <c r="P7" s="8" t="s">
        <v>79</v>
      </c>
      <c r="Q7" s="9">
        <f>SUM($L7:$L8)/Q$5</f>
        <v>725000</v>
      </c>
      <c r="R7" s="9">
        <f>SUM($L7:$L9)/R$5</f>
        <v>650000</v>
      </c>
      <c r="S7" s="9">
        <f>SUM($L7:$L10)/S$5</f>
        <v>587500</v>
      </c>
      <c r="T7" s="9">
        <f>SUM($L7:$L11)/T$5</f>
        <v>540000</v>
      </c>
      <c r="U7" s="9">
        <f>SUM($L7:$L12)/U$5</f>
        <v>500000</v>
      </c>
      <c r="V7" s="9">
        <f>SUM($L7:$L13)/V$5</f>
        <v>464285.71428571426</v>
      </c>
      <c r="W7" s="9">
        <f>SUM($L7:$L14)/W$5</f>
        <v>425000</v>
      </c>
      <c r="X7" s="9">
        <f>SUM($L7:$L15)/X$5</f>
        <v>388888.88888888888</v>
      </c>
      <c r="Y7" s="31">
        <f t="shared" si="3"/>
        <v>0</v>
      </c>
      <c r="Z7" s="31" t="str">
        <f t="shared" ref="Z7:Z29" si="6">+P7</f>
        <v>T2</v>
      </c>
      <c r="AA7" s="33">
        <f>SUM($M7:$M8)/AA$5</f>
        <v>9</v>
      </c>
      <c r="AB7" s="33">
        <f>SUM($M7:$M9)/AB$5</f>
        <v>8.3333333333333339</v>
      </c>
      <c r="AC7" s="33">
        <f>SUM($M7:$M10)/AC$5</f>
        <v>7.75</v>
      </c>
      <c r="AD7" s="33">
        <f>SUM($M7:$M11)/AD$5</f>
        <v>7.2</v>
      </c>
      <c r="AE7" s="33">
        <f>SUM($M7:$M12)/AE$5</f>
        <v>6.666666666666667</v>
      </c>
      <c r="AF7" s="33">
        <f>SUM($M7:$M13)/AF$5</f>
        <v>6.1428571428571432</v>
      </c>
      <c r="AG7" s="33">
        <f>SUM($M7:$M14)/AG$5</f>
        <v>5.625</v>
      </c>
      <c r="AH7" s="33">
        <f>SUM($M7:$M15)/AH$5</f>
        <v>5.1111111111111107</v>
      </c>
    </row>
    <row r="8" spans="1:34" s="32" customFormat="1" ht="18" customHeight="1">
      <c r="A8" s="22" t="s">
        <v>32</v>
      </c>
      <c r="B8" s="23">
        <v>34</v>
      </c>
      <c r="C8" s="23">
        <v>36</v>
      </c>
      <c r="D8" s="23">
        <v>0</v>
      </c>
      <c r="E8" s="23">
        <v>3</v>
      </c>
      <c r="F8" s="25">
        <v>8</v>
      </c>
      <c r="G8" s="26">
        <f t="shared" si="4"/>
        <v>0</v>
      </c>
      <c r="H8" s="26">
        <v>650000</v>
      </c>
      <c r="I8" s="27">
        <f t="shared" si="5"/>
        <v>650000</v>
      </c>
      <c r="J8" s="28"/>
      <c r="K8" s="29">
        <v>0.13</v>
      </c>
      <c r="L8" s="30">
        <f t="shared" si="0"/>
        <v>650000</v>
      </c>
      <c r="M8" s="31">
        <v>8</v>
      </c>
      <c r="N8" s="31">
        <f>IF(E8=0,0,IF(E8=E7,VLOOKUP(E8,Z:AH,VLOOKUP(E8,P:Y,10,0),0),IF(P8=E8,VLOOKUP(E8,Z:AH,VLOOKUP(E8,P:Y,10,0),0),M8)))</f>
        <v>8</v>
      </c>
      <c r="O8" s="31">
        <f t="shared" si="2"/>
        <v>650000</v>
      </c>
      <c r="P8" s="8" t="s">
        <v>80</v>
      </c>
      <c r="Q8" s="9">
        <f t="shared" ref="Q8:Q29" si="7">SUM($L8:$L9)/Q$5</f>
        <v>575000</v>
      </c>
      <c r="R8" s="9">
        <f t="shared" ref="R8:R29" si="8">SUM($L8:$L10)/R$5</f>
        <v>516666.66666666669</v>
      </c>
      <c r="S8" s="9">
        <f t="shared" ref="S8:S29" si="9">SUM($L8:$L11)/S$5</f>
        <v>475000</v>
      </c>
      <c r="T8" s="9">
        <f t="shared" ref="T8:T29" si="10">SUM($L8:$L12)/T$5</f>
        <v>440000</v>
      </c>
      <c r="U8" s="9">
        <f t="shared" ref="U8:U29" si="11">SUM($L8:$L13)/U$5</f>
        <v>408333.33333333331</v>
      </c>
      <c r="V8" s="9">
        <f t="shared" ref="V8:V29" si="12">SUM($L8:$L14)/V$5</f>
        <v>371428.57142857142</v>
      </c>
      <c r="W8" s="9">
        <f t="shared" ref="W8:W29" si="13">SUM($L8:$L15)/W$5</f>
        <v>337500</v>
      </c>
      <c r="X8" s="9">
        <f t="shared" ref="X8:X29" si="14">SUM($L8:$L16)/X$5</f>
        <v>305555.55555555556</v>
      </c>
      <c r="Y8" s="31">
        <f t="shared" si="3"/>
        <v>0</v>
      </c>
      <c r="Z8" s="31" t="str">
        <f t="shared" si="6"/>
        <v>T3</v>
      </c>
      <c r="AA8" s="33">
        <f t="shared" ref="AA8:AA29" si="15">SUM($M8:$M9)/AA$5</f>
        <v>7.5</v>
      </c>
      <c r="AB8" s="33">
        <f t="shared" ref="AB8:AB29" si="16">SUM($M8:$M10)/AB$5</f>
        <v>7</v>
      </c>
      <c r="AC8" s="33">
        <f t="shared" ref="AC8:AC29" si="17">SUM($M8:$M11)/AC$5</f>
        <v>6.5</v>
      </c>
      <c r="AD8" s="33">
        <f t="shared" ref="AD8:AD29" si="18">SUM($M8:$M12)/AD$5</f>
        <v>6</v>
      </c>
      <c r="AE8" s="33">
        <f t="shared" ref="AE8:AE29" si="19">SUM($M8:$M13)/AE$5</f>
        <v>5.5</v>
      </c>
      <c r="AF8" s="33">
        <f t="shared" ref="AF8:AF29" si="20">SUM($M8:$M14)/AF$5</f>
        <v>5</v>
      </c>
      <c r="AG8" s="33">
        <f t="shared" ref="AG8:AG29" si="21">SUM($M8:$M15)/AG$5</f>
        <v>4.5</v>
      </c>
      <c r="AH8" s="33">
        <f t="shared" ref="AH8:AH29" si="22">SUM($M8:$M16)/AH$5</f>
        <v>4</v>
      </c>
    </row>
    <row r="9" spans="1:34" s="32" customFormat="1" ht="18" customHeight="1">
      <c r="A9" s="22" t="s">
        <v>20</v>
      </c>
      <c r="B9" s="23">
        <v>33</v>
      </c>
      <c r="C9" s="23">
        <v>32</v>
      </c>
      <c r="D9" s="23">
        <v>0</v>
      </c>
      <c r="E9" s="23">
        <v>4</v>
      </c>
      <c r="F9" s="25">
        <v>7</v>
      </c>
      <c r="G9" s="26">
        <f t="shared" si="4"/>
        <v>0</v>
      </c>
      <c r="H9" s="26">
        <v>500000</v>
      </c>
      <c r="I9" s="27">
        <f t="shared" si="5"/>
        <v>500000</v>
      </c>
      <c r="J9" s="28"/>
      <c r="K9" s="29">
        <v>0.1</v>
      </c>
      <c r="L9" s="30">
        <f t="shared" si="0"/>
        <v>500000</v>
      </c>
      <c r="M9" s="31">
        <v>7</v>
      </c>
      <c r="N9" s="31">
        <f t="shared" ref="N9:N29" si="23">IF(E9=0,0,IF(E9=E8,VLOOKUP(E9,Z:AH,VLOOKUP(E9,P:Y,10,0),0),IF(P9=E9,VLOOKUP(E9,Z:AH,VLOOKUP(E9,P:Y,10,0),0),M9)))</f>
        <v>7</v>
      </c>
      <c r="O9" s="31">
        <f t="shared" si="2"/>
        <v>500000</v>
      </c>
      <c r="P9" s="8" t="s">
        <v>81</v>
      </c>
      <c r="Q9" s="9">
        <f t="shared" si="7"/>
        <v>450000</v>
      </c>
      <c r="R9" s="9">
        <f t="shared" si="8"/>
        <v>416666.66666666669</v>
      </c>
      <c r="S9" s="9">
        <f t="shared" si="9"/>
        <v>387500</v>
      </c>
      <c r="T9" s="9">
        <f t="shared" si="10"/>
        <v>360000</v>
      </c>
      <c r="U9" s="9">
        <f t="shared" si="11"/>
        <v>325000</v>
      </c>
      <c r="V9" s="9">
        <f t="shared" si="12"/>
        <v>292857.14285714284</v>
      </c>
      <c r="W9" s="9">
        <f t="shared" si="13"/>
        <v>262500</v>
      </c>
      <c r="X9" s="9">
        <f t="shared" si="14"/>
        <v>238888.88888888888</v>
      </c>
      <c r="Y9" s="31">
        <f t="shared" si="3"/>
        <v>0</v>
      </c>
      <c r="Z9" s="31" t="str">
        <f t="shared" si="6"/>
        <v>T4</v>
      </c>
      <c r="AA9" s="33">
        <f t="shared" si="15"/>
        <v>6.5</v>
      </c>
      <c r="AB9" s="33">
        <f t="shared" si="16"/>
        <v>6</v>
      </c>
      <c r="AC9" s="33">
        <f t="shared" si="17"/>
        <v>5.5</v>
      </c>
      <c r="AD9" s="33">
        <f t="shared" si="18"/>
        <v>5</v>
      </c>
      <c r="AE9" s="33">
        <f t="shared" si="19"/>
        <v>4.5</v>
      </c>
      <c r="AF9" s="33">
        <f t="shared" si="20"/>
        <v>4</v>
      </c>
      <c r="AG9" s="33">
        <f t="shared" si="21"/>
        <v>3.5</v>
      </c>
      <c r="AH9" s="33">
        <f t="shared" si="22"/>
        <v>3.1111111111111112</v>
      </c>
    </row>
    <row r="10" spans="1:34" s="32" customFormat="1" ht="18" customHeight="1">
      <c r="A10" s="22" t="s">
        <v>38</v>
      </c>
      <c r="B10" s="23">
        <v>33</v>
      </c>
      <c r="C10" s="23">
        <v>40</v>
      </c>
      <c r="D10" s="23">
        <v>0</v>
      </c>
      <c r="E10" s="23">
        <v>5</v>
      </c>
      <c r="F10" s="25">
        <v>6</v>
      </c>
      <c r="G10" s="26">
        <f t="shared" si="4"/>
        <v>0</v>
      </c>
      <c r="H10" s="26">
        <v>400000</v>
      </c>
      <c r="I10" s="27">
        <f t="shared" si="5"/>
        <v>400000</v>
      </c>
      <c r="J10" s="28"/>
      <c r="K10" s="29">
        <v>0.08</v>
      </c>
      <c r="L10" s="30">
        <f t="shared" si="0"/>
        <v>400000</v>
      </c>
      <c r="M10" s="31">
        <v>6</v>
      </c>
      <c r="N10" s="31">
        <f t="shared" si="23"/>
        <v>6</v>
      </c>
      <c r="O10" s="31">
        <f t="shared" si="2"/>
        <v>400000</v>
      </c>
      <c r="P10" s="8" t="s">
        <v>82</v>
      </c>
      <c r="Q10" s="9">
        <f t="shared" si="7"/>
        <v>375000</v>
      </c>
      <c r="R10" s="9">
        <f t="shared" si="8"/>
        <v>350000</v>
      </c>
      <c r="S10" s="9">
        <f t="shared" si="9"/>
        <v>325000</v>
      </c>
      <c r="T10" s="9">
        <f t="shared" si="10"/>
        <v>290000</v>
      </c>
      <c r="U10" s="9">
        <f t="shared" si="11"/>
        <v>258333.33333333334</v>
      </c>
      <c r="V10" s="9">
        <f t="shared" si="12"/>
        <v>228571.42857142858</v>
      </c>
      <c r="W10" s="9">
        <f t="shared" si="13"/>
        <v>206250</v>
      </c>
      <c r="X10" s="9">
        <f t="shared" si="14"/>
        <v>188888.88888888888</v>
      </c>
      <c r="Y10" s="31">
        <f t="shared" si="3"/>
        <v>0</v>
      </c>
      <c r="Z10" s="31" t="str">
        <f t="shared" si="6"/>
        <v>T5</v>
      </c>
      <c r="AA10" s="33">
        <f t="shared" si="15"/>
        <v>5.5</v>
      </c>
      <c r="AB10" s="33">
        <f t="shared" si="16"/>
        <v>5</v>
      </c>
      <c r="AC10" s="33">
        <f t="shared" si="17"/>
        <v>4.5</v>
      </c>
      <c r="AD10" s="33">
        <f t="shared" si="18"/>
        <v>4</v>
      </c>
      <c r="AE10" s="33">
        <f t="shared" si="19"/>
        <v>3.5</v>
      </c>
      <c r="AF10" s="33">
        <f t="shared" si="20"/>
        <v>3</v>
      </c>
      <c r="AG10" s="33">
        <f t="shared" si="21"/>
        <v>2.625</v>
      </c>
      <c r="AH10" s="33">
        <f t="shared" si="22"/>
        <v>2.3333333333333335</v>
      </c>
    </row>
    <row r="11" spans="1:34" s="32" customFormat="1" ht="18" customHeight="1">
      <c r="A11" s="22" t="s">
        <v>40</v>
      </c>
      <c r="B11" s="23">
        <v>32</v>
      </c>
      <c r="C11" s="23">
        <v>41</v>
      </c>
      <c r="D11" s="23">
        <v>0</v>
      </c>
      <c r="E11" s="23">
        <v>6</v>
      </c>
      <c r="F11" s="25">
        <v>5</v>
      </c>
      <c r="G11" s="26">
        <f t="shared" si="4"/>
        <v>0</v>
      </c>
      <c r="H11" s="26">
        <v>350000.00000000006</v>
      </c>
      <c r="I11" s="27">
        <f t="shared" si="5"/>
        <v>350000.00000000006</v>
      </c>
      <c r="J11" s="28"/>
      <c r="K11" s="29">
        <v>7.0000000000000007E-2</v>
      </c>
      <c r="L11" s="30">
        <f t="shared" si="0"/>
        <v>350000.00000000006</v>
      </c>
      <c r="M11" s="31">
        <v>5</v>
      </c>
      <c r="N11" s="31">
        <f t="shared" si="23"/>
        <v>5</v>
      </c>
      <c r="O11" s="31">
        <f t="shared" si="2"/>
        <v>350000.00000000006</v>
      </c>
      <c r="P11" s="8" t="s">
        <v>83</v>
      </c>
      <c r="Q11" s="9">
        <f t="shared" si="7"/>
        <v>325000</v>
      </c>
      <c r="R11" s="9">
        <f t="shared" si="8"/>
        <v>300000</v>
      </c>
      <c r="S11" s="9">
        <f t="shared" si="9"/>
        <v>262500</v>
      </c>
      <c r="T11" s="9">
        <f t="shared" si="10"/>
        <v>230000</v>
      </c>
      <c r="U11" s="9">
        <f t="shared" si="11"/>
        <v>200000</v>
      </c>
      <c r="V11" s="9">
        <f t="shared" si="12"/>
        <v>178571.42857142858</v>
      </c>
      <c r="W11" s="9">
        <f t="shared" si="13"/>
        <v>162500</v>
      </c>
      <c r="X11" s="9">
        <f t="shared" si="14"/>
        <v>150000</v>
      </c>
      <c r="Y11" s="31">
        <f t="shared" si="3"/>
        <v>0</v>
      </c>
      <c r="Z11" s="31" t="str">
        <f t="shared" si="6"/>
        <v>T6</v>
      </c>
      <c r="AA11" s="33">
        <f t="shared" si="15"/>
        <v>4.5</v>
      </c>
      <c r="AB11" s="33">
        <f t="shared" si="16"/>
        <v>4</v>
      </c>
      <c r="AC11" s="33">
        <f t="shared" si="17"/>
        <v>3.5</v>
      </c>
      <c r="AD11" s="33">
        <f t="shared" si="18"/>
        <v>3</v>
      </c>
      <c r="AE11" s="33">
        <f t="shared" si="19"/>
        <v>2.5</v>
      </c>
      <c r="AF11" s="33">
        <f t="shared" si="20"/>
        <v>2.1428571428571428</v>
      </c>
      <c r="AG11" s="33">
        <f t="shared" si="21"/>
        <v>1.875</v>
      </c>
      <c r="AH11" s="33">
        <f t="shared" si="22"/>
        <v>1.6666666666666667</v>
      </c>
    </row>
    <row r="12" spans="1:34" s="32" customFormat="1" ht="18" customHeight="1">
      <c r="A12" s="22" t="s">
        <v>4</v>
      </c>
      <c r="B12" s="23">
        <v>32</v>
      </c>
      <c r="C12" s="23">
        <v>38</v>
      </c>
      <c r="D12" s="23" t="s">
        <v>211</v>
      </c>
      <c r="E12" s="23">
        <v>7</v>
      </c>
      <c r="F12" s="25">
        <v>4</v>
      </c>
      <c r="G12" s="26">
        <f t="shared" si="4"/>
        <v>300000</v>
      </c>
      <c r="H12" s="26">
        <v>300000</v>
      </c>
      <c r="I12" s="27">
        <f t="shared" si="5"/>
        <v>600000</v>
      </c>
      <c r="J12" s="28"/>
      <c r="K12" s="29">
        <v>0.06</v>
      </c>
      <c r="L12" s="30">
        <f t="shared" si="0"/>
        <v>300000</v>
      </c>
      <c r="M12" s="31">
        <v>4</v>
      </c>
      <c r="N12" s="31">
        <f t="shared" si="23"/>
        <v>4</v>
      </c>
      <c r="O12" s="31">
        <f t="shared" si="2"/>
        <v>300000</v>
      </c>
      <c r="P12" s="8" t="s">
        <v>84</v>
      </c>
      <c r="Q12" s="9">
        <f t="shared" si="7"/>
        <v>275000</v>
      </c>
      <c r="R12" s="9">
        <f t="shared" si="8"/>
        <v>233333.33333333334</v>
      </c>
      <c r="S12" s="9">
        <f t="shared" si="9"/>
        <v>200000</v>
      </c>
      <c r="T12" s="9">
        <f t="shared" si="10"/>
        <v>170000</v>
      </c>
      <c r="U12" s="9">
        <f t="shared" si="11"/>
        <v>150000</v>
      </c>
      <c r="V12" s="9">
        <f t="shared" si="12"/>
        <v>135714.28571428571</v>
      </c>
      <c r="W12" s="9">
        <f t="shared" si="13"/>
        <v>125000</v>
      </c>
      <c r="X12" s="9">
        <f t="shared" si="14"/>
        <v>116666.66666666667</v>
      </c>
      <c r="Y12" s="31">
        <f t="shared" si="3"/>
        <v>0</v>
      </c>
      <c r="Z12" s="31" t="str">
        <f t="shared" si="6"/>
        <v>T7</v>
      </c>
      <c r="AA12" s="33">
        <f t="shared" si="15"/>
        <v>3.5</v>
      </c>
      <c r="AB12" s="33">
        <f t="shared" si="16"/>
        <v>3</v>
      </c>
      <c r="AC12" s="33">
        <f t="shared" si="17"/>
        <v>2.5</v>
      </c>
      <c r="AD12" s="33">
        <f t="shared" si="18"/>
        <v>2</v>
      </c>
      <c r="AE12" s="33">
        <f t="shared" si="19"/>
        <v>1.6666666666666667</v>
      </c>
      <c r="AF12" s="33">
        <f t="shared" si="20"/>
        <v>1.4285714285714286</v>
      </c>
      <c r="AG12" s="33">
        <f t="shared" si="21"/>
        <v>1.25</v>
      </c>
      <c r="AH12" s="33">
        <f t="shared" si="22"/>
        <v>1.1111111111111112</v>
      </c>
    </row>
    <row r="13" spans="1:34" s="32" customFormat="1" ht="18" customHeight="1">
      <c r="A13" s="22" t="s">
        <v>36</v>
      </c>
      <c r="B13" s="23">
        <v>31</v>
      </c>
      <c r="C13" s="23">
        <v>39</v>
      </c>
      <c r="D13" s="23">
        <v>0</v>
      </c>
      <c r="E13" s="23">
        <v>8</v>
      </c>
      <c r="F13" s="25">
        <v>3</v>
      </c>
      <c r="G13" s="26">
        <f t="shared" si="4"/>
        <v>0</v>
      </c>
      <c r="H13" s="26">
        <v>250000</v>
      </c>
      <c r="I13" s="27">
        <f t="shared" si="5"/>
        <v>250000</v>
      </c>
      <c r="J13" s="28"/>
      <c r="K13" s="29">
        <v>0.05</v>
      </c>
      <c r="L13" s="30">
        <f t="shared" si="0"/>
        <v>250000</v>
      </c>
      <c r="M13" s="31">
        <v>3</v>
      </c>
      <c r="N13" s="31">
        <f t="shared" si="23"/>
        <v>3</v>
      </c>
      <c r="O13" s="31">
        <f t="shared" si="2"/>
        <v>250000</v>
      </c>
      <c r="P13" s="8" t="s">
        <v>85</v>
      </c>
      <c r="Q13" s="9">
        <f t="shared" si="7"/>
        <v>200000</v>
      </c>
      <c r="R13" s="9">
        <f t="shared" si="8"/>
        <v>166666.66666666666</v>
      </c>
      <c r="S13" s="9">
        <f t="shared" si="9"/>
        <v>137500</v>
      </c>
      <c r="T13" s="9">
        <f t="shared" si="10"/>
        <v>120000</v>
      </c>
      <c r="U13" s="9">
        <f t="shared" si="11"/>
        <v>108333.33333333333</v>
      </c>
      <c r="V13" s="9">
        <f t="shared" si="12"/>
        <v>100000</v>
      </c>
      <c r="W13" s="9">
        <f t="shared" si="13"/>
        <v>93750</v>
      </c>
      <c r="X13" s="9">
        <f t="shared" si="14"/>
        <v>88888.888888888891</v>
      </c>
      <c r="Y13" s="31">
        <f t="shared" si="3"/>
        <v>0</v>
      </c>
      <c r="Z13" s="31" t="str">
        <f t="shared" si="6"/>
        <v>T8</v>
      </c>
      <c r="AA13" s="33">
        <f t="shared" si="15"/>
        <v>2.5</v>
      </c>
      <c r="AB13" s="33">
        <f t="shared" si="16"/>
        <v>2</v>
      </c>
      <c r="AC13" s="33">
        <f t="shared" si="17"/>
        <v>1.5</v>
      </c>
      <c r="AD13" s="33">
        <f t="shared" si="18"/>
        <v>1.2</v>
      </c>
      <c r="AE13" s="33">
        <f t="shared" si="19"/>
        <v>1</v>
      </c>
      <c r="AF13" s="33">
        <f t="shared" si="20"/>
        <v>0.8571428571428571</v>
      </c>
      <c r="AG13" s="33">
        <f t="shared" si="21"/>
        <v>0.75</v>
      </c>
      <c r="AH13" s="33">
        <f t="shared" si="22"/>
        <v>0.66666666666666663</v>
      </c>
    </row>
    <row r="14" spans="1:34" s="32" customFormat="1" ht="18" customHeight="1">
      <c r="A14" s="22" t="s">
        <v>14</v>
      </c>
      <c r="B14" s="23">
        <v>31</v>
      </c>
      <c r="C14" s="23">
        <v>38</v>
      </c>
      <c r="D14" s="23">
        <v>0</v>
      </c>
      <c r="E14" s="23">
        <v>9</v>
      </c>
      <c r="F14" s="25">
        <v>2</v>
      </c>
      <c r="G14" s="26">
        <f t="shared" si="4"/>
        <v>0</v>
      </c>
      <c r="H14" s="26">
        <v>150000</v>
      </c>
      <c r="I14" s="27">
        <f t="shared" si="5"/>
        <v>150000</v>
      </c>
      <c r="J14" s="28"/>
      <c r="K14" s="29">
        <v>0.03</v>
      </c>
      <c r="L14" s="30">
        <f t="shared" si="0"/>
        <v>150000</v>
      </c>
      <c r="M14" s="31">
        <v>2</v>
      </c>
      <c r="N14" s="31">
        <f t="shared" si="23"/>
        <v>2</v>
      </c>
      <c r="O14" s="31">
        <f t="shared" si="2"/>
        <v>150000</v>
      </c>
      <c r="P14" s="8" t="s">
        <v>86</v>
      </c>
      <c r="Q14" s="9">
        <f t="shared" si="7"/>
        <v>125000</v>
      </c>
      <c r="R14" s="9">
        <f t="shared" si="8"/>
        <v>100000</v>
      </c>
      <c r="S14" s="9">
        <f t="shared" si="9"/>
        <v>87500</v>
      </c>
      <c r="T14" s="9">
        <f t="shared" si="10"/>
        <v>80000</v>
      </c>
      <c r="U14" s="9">
        <f t="shared" si="11"/>
        <v>75000</v>
      </c>
      <c r="V14" s="9">
        <f t="shared" si="12"/>
        <v>71428.571428571435</v>
      </c>
      <c r="W14" s="9">
        <f t="shared" si="13"/>
        <v>68750</v>
      </c>
      <c r="X14" s="9">
        <f t="shared" si="14"/>
        <v>66666.666666666672</v>
      </c>
      <c r="Y14" s="31">
        <f t="shared" si="3"/>
        <v>0</v>
      </c>
      <c r="Z14" s="31" t="str">
        <f t="shared" si="6"/>
        <v>T9</v>
      </c>
      <c r="AA14" s="33">
        <f t="shared" si="15"/>
        <v>1.5</v>
      </c>
      <c r="AB14" s="33">
        <f t="shared" si="16"/>
        <v>1</v>
      </c>
      <c r="AC14" s="33">
        <f t="shared" si="17"/>
        <v>0.75</v>
      </c>
      <c r="AD14" s="33">
        <f t="shared" si="18"/>
        <v>0.6</v>
      </c>
      <c r="AE14" s="33">
        <f t="shared" si="19"/>
        <v>0.5</v>
      </c>
      <c r="AF14" s="33">
        <f t="shared" si="20"/>
        <v>0.42857142857142855</v>
      </c>
      <c r="AG14" s="33">
        <f t="shared" si="21"/>
        <v>0.375</v>
      </c>
      <c r="AH14" s="33">
        <f t="shared" si="22"/>
        <v>0.33333333333333331</v>
      </c>
    </row>
    <row r="15" spans="1:34" s="32" customFormat="1" ht="18" customHeight="1">
      <c r="A15" s="22" t="s">
        <v>16</v>
      </c>
      <c r="B15" s="23">
        <v>29</v>
      </c>
      <c r="C15" s="23">
        <v>38</v>
      </c>
      <c r="D15" s="23">
        <v>0</v>
      </c>
      <c r="E15" s="23">
        <v>10</v>
      </c>
      <c r="F15" s="25">
        <v>1</v>
      </c>
      <c r="G15" s="26">
        <f t="shared" si="4"/>
        <v>0</v>
      </c>
      <c r="H15" s="26">
        <v>100000</v>
      </c>
      <c r="I15" s="27">
        <f t="shared" si="5"/>
        <v>100000</v>
      </c>
      <c r="J15" s="28"/>
      <c r="K15" s="29">
        <v>0.02</v>
      </c>
      <c r="L15" s="30">
        <f t="shared" si="0"/>
        <v>100000</v>
      </c>
      <c r="M15" s="31">
        <v>1</v>
      </c>
      <c r="N15" s="31">
        <f t="shared" si="23"/>
        <v>1</v>
      </c>
      <c r="O15" s="31">
        <f t="shared" si="2"/>
        <v>100000</v>
      </c>
      <c r="P15" s="8" t="s">
        <v>87</v>
      </c>
      <c r="Q15" s="9">
        <f t="shared" si="7"/>
        <v>75000</v>
      </c>
      <c r="R15" s="9">
        <f t="shared" si="8"/>
        <v>66666.666666666672</v>
      </c>
      <c r="S15" s="9">
        <f t="shared" si="9"/>
        <v>62500</v>
      </c>
      <c r="T15" s="9">
        <f t="shared" si="10"/>
        <v>60000</v>
      </c>
      <c r="U15" s="9">
        <f t="shared" si="11"/>
        <v>58333.333333333336</v>
      </c>
      <c r="V15" s="9">
        <f t="shared" si="12"/>
        <v>57142.857142857145</v>
      </c>
      <c r="W15" s="9">
        <f t="shared" si="13"/>
        <v>56250</v>
      </c>
      <c r="X15" s="9">
        <f t="shared" si="14"/>
        <v>55555.555555555555</v>
      </c>
      <c r="Y15" s="31">
        <f t="shared" si="3"/>
        <v>0</v>
      </c>
      <c r="Z15" s="31" t="str">
        <f t="shared" si="6"/>
        <v>T10</v>
      </c>
      <c r="AA15" s="33">
        <f t="shared" si="15"/>
        <v>0.5</v>
      </c>
      <c r="AB15" s="33">
        <f t="shared" si="16"/>
        <v>0.33333333333333331</v>
      </c>
      <c r="AC15" s="33">
        <f t="shared" si="17"/>
        <v>0.25</v>
      </c>
      <c r="AD15" s="33">
        <f t="shared" si="18"/>
        <v>0.2</v>
      </c>
      <c r="AE15" s="33">
        <f t="shared" si="19"/>
        <v>0.16666666666666666</v>
      </c>
      <c r="AF15" s="33">
        <f t="shared" si="20"/>
        <v>0.14285714285714285</v>
      </c>
      <c r="AG15" s="33">
        <f t="shared" si="21"/>
        <v>0.125</v>
      </c>
      <c r="AH15" s="33">
        <f t="shared" si="22"/>
        <v>0.1111111111111111</v>
      </c>
    </row>
    <row r="16" spans="1:34" s="32" customFormat="1" ht="18" customHeight="1">
      <c r="A16" s="22" t="s">
        <v>42</v>
      </c>
      <c r="B16" s="23">
        <v>29</v>
      </c>
      <c r="C16" s="23">
        <v>39</v>
      </c>
      <c r="D16" s="23">
        <v>0</v>
      </c>
      <c r="E16" s="23">
        <v>11</v>
      </c>
      <c r="F16" s="25">
        <v>0</v>
      </c>
      <c r="G16" s="26">
        <f t="shared" si="4"/>
        <v>0</v>
      </c>
      <c r="H16" s="26">
        <v>50000</v>
      </c>
      <c r="I16" s="27">
        <f t="shared" si="5"/>
        <v>50000</v>
      </c>
      <c r="J16" s="28"/>
      <c r="K16" s="29">
        <v>0.01</v>
      </c>
      <c r="L16" s="30">
        <f t="shared" si="0"/>
        <v>50000</v>
      </c>
      <c r="M16" s="31">
        <v>0</v>
      </c>
      <c r="N16" s="31">
        <f t="shared" si="23"/>
        <v>0</v>
      </c>
      <c r="O16" s="31">
        <f t="shared" si="2"/>
        <v>50000</v>
      </c>
      <c r="P16" s="8" t="s">
        <v>88</v>
      </c>
      <c r="Q16" s="9">
        <f t="shared" si="7"/>
        <v>50000</v>
      </c>
      <c r="R16" s="9">
        <f t="shared" si="8"/>
        <v>50000</v>
      </c>
      <c r="S16" s="9">
        <f t="shared" si="9"/>
        <v>50000</v>
      </c>
      <c r="T16" s="9">
        <f t="shared" si="10"/>
        <v>50000</v>
      </c>
      <c r="U16" s="9">
        <f t="shared" si="11"/>
        <v>50000</v>
      </c>
      <c r="V16" s="9">
        <f t="shared" si="12"/>
        <v>50000</v>
      </c>
      <c r="W16" s="9">
        <f t="shared" si="13"/>
        <v>50000</v>
      </c>
      <c r="X16" s="9">
        <f t="shared" si="14"/>
        <v>50000</v>
      </c>
      <c r="Y16" s="31">
        <f t="shared" si="3"/>
        <v>0</v>
      </c>
      <c r="Z16" s="31" t="str">
        <f t="shared" si="6"/>
        <v>T11</v>
      </c>
      <c r="AA16" s="33">
        <f t="shared" si="15"/>
        <v>0</v>
      </c>
      <c r="AB16" s="33">
        <f t="shared" si="16"/>
        <v>0</v>
      </c>
      <c r="AC16" s="33">
        <f t="shared" si="17"/>
        <v>0</v>
      </c>
      <c r="AD16" s="33">
        <f t="shared" si="18"/>
        <v>0</v>
      </c>
      <c r="AE16" s="33">
        <f t="shared" si="19"/>
        <v>0</v>
      </c>
      <c r="AF16" s="33">
        <f t="shared" si="20"/>
        <v>0</v>
      </c>
      <c r="AG16" s="33">
        <f t="shared" si="21"/>
        <v>0</v>
      </c>
      <c r="AH16" s="33">
        <f t="shared" si="22"/>
        <v>0</v>
      </c>
    </row>
    <row r="17" spans="1:34" s="32" customFormat="1" ht="18" customHeight="1">
      <c r="A17" s="22" t="s">
        <v>34</v>
      </c>
      <c r="B17" s="23">
        <v>28</v>
      </c>
      <c r="C17" s="23">
        <v>38</v>
      </c>
      <c r="D17" s="23">
        <v>0</v>
      </c>
      <c r="E17" s="23">
        <v>12</v>
      </c>
      <c r="F17" s="25">
        <v>0</v>
      </c>
      <c r="G17" s="26">
        <f t="shared" si="4"/>
        <v>0</v>
      </c>
      <c r="H17" s="26">
        <v>50000</v>
      </c>
      <c r="I17" s="27">
        <f t="shared" si="5"/>
        <v>50000</v>
      </c>
      <c r="J17" s="28"/>
      <c r="K17" s="29">
        <v>0.01</v>
      </c>
      <c r="L17" s="30">
        <f t="shared" si="0"/>
        <v>50000</v>
      </c>
      <c r="M17" s="31">
        <v>0</v>
      </c>
      <c r="N17" s="31">
        <f t="shared" si="23"/>
        <v>0</v>
      </c>
      <c r="O17" s="31">
        <f t="shared" si="2"/>
        <v>50000</v>
      </c>
      <c r="P17" s="8" t="s">
        <v>89</v>
      </c>
      <c r="Q17" s="9">
        <f t="shared" si="7"/>
        <v>50000</v>
      </c>
      <c r="R17" s="9">
        <f t="shared" si="8"/>
        <v>50000</v>
      </c>
      <c r="S17" s="9">
        <f t="shared" si="9"/>
        <v>50000</v>
      </c>
      <c r="T17" s="9">
        <f t="shared" si="10"/>
        <v>50000</v>
      </c>
      <c r="U17" s="9">
        <f t="shared" si="11"/>
        <v>50000</v>
      </c>
      <c r="V17" s="9">
        <f t="shared" si="12"/>
        <v>50000</v>
      </c>
      <c r="W17" s="9">
        <f t="shared" si="13"/>
        <v>50000</v>
      </c>
      <c r="X17" s="9">
        <f t="shared" si="14"/>
        <v>50000</v>
      </c>
      <c r="Y17" s="31">
        <f t="shared" si="3"/>
        <v>0</v>
      </c>
      <c r="Z17" s="31" t="str">
        <f t="shared" si="6"/>
        <v>T12</v>
      </c>
      <c r="AA17" s="33">
        <f t="shared" si="15"/>
        <v>0</v>
      </c>
      <c r="AB17" s="33">
        <f t="shared" si="16"/>
        <v>0</v>
      </c>
      <c r="AC17" s="33">
        <f t="shared" si="17"/>
        <v>0</v>
      </c>
      <c r="AD17" s="33">
        <f t="shared" si="18"/>
        <v>0</v>
      </c>
      <c r="AE17" s="33">
        <f t="shared" si="19"/>
        <v>0</v>
      </c>
      <c r="AF17" s="33">
        <f t="shared" si="20"/>
        <v>0</v>
      </c>
      <c r="AG17" s="33">
        <f t="shared" si="21"/>
        <v>0</v>
      </c>
      <c r="AH17" s="33">
        <f t="shared" si="22"/>
        <v>0</v>
      </c>
    </row>
    <row r="18" spans="1:34" s="32" customFormat="1" ht="18" customHeight="1">
      <c r="A18" s="22" t="s">
        <v>12</v>
      </c>
      <c r="B18" s="23">
        <v>27</v>
      </c>
      <c r="C18" s="23">
        <v>37</v>
      </c>
      <c r="D18" s="23">
        <v>0</v>
      </c>
      <c r="E18" s="23">
        <v>13</v>
      </c>
      <c r="F18" s="25">
        <v>0</v>
      </c>
      <c r="G18" s="26">
        <f t="shared" si="4"/>
        <v>0</v>
      </c>
      <c r="H18" s="26">
        <v>50000</v>
      </c>
      <c r="I18" s="27">
        <f t="shared" si="5"/>
        <v>50000</v>
      </c>
      <c r="J18" s="28"/>
      <c r="K18" s="29">
        <v>0.01</v>
      </c>
      <c r="L18" s="30">
        <f t="shared" si="0"/>
        <v>50000</v>
      </c>
      <c r="M18" s="31">
        <v>0</v>
      </c>
      <c r="N18" s="31">
        <f t="shared" si="23"/>
        <v>0</v>
      </c>
      <c r="O18" s="31">
        <f t="shared" si="2"/>
        <v>50000</v>
      </c>
      <c r="P18" s="8" t="s">
        <v>90</v>
      </c>
      <c r="Q18" s="9">
        <f t="shared" si="7"/>
        <v>50000</v>
      </c>
      <c r="R18" s="9">
        <f t="shared" si="8"/>
        <v>50000</v>
      </c>
      <c r="S18" s="9">
        <f t="shared" si="9"/>
        <v>50000</v>
      </c>
      <c r="T18" s="9">
        <f t="shared" si="10"/>
        <v>50000</v>
      </c>
      <c r="U18" s="9">
        <f t="shared" si="11"/>
        <v>50000</v>
      </c>
      <c r="V18" s="9">
        <f t="shared" si="12"/>
        <v>50000</v>
      </c>
      <c r="W18" s="9">
        <f t="shared" si="13"/>
        <v>50000</v>
      </c>
      <c r="X18" s="9">
        <f t="shared" si="14"/>
        <v>50000</v>
      </c>
      <c r="Y18" s="31">
        <f t="shared" si="3"/>
        <v>0</v>
      </c>
      <c r="Z18" s="31" t="str">
        <f t="shared" si="6"/>
        <v>T13</v>
      </c>
      <c r="AA18" s="33">
        <f t="shared" si="15"/>
        <v>0</v>
      </c>
      <c r="AB18" s="33">
        <f t="shared" si="16"/>
        <v>0</v>
      </c>
      <c r="AC18" s="33">
        <f t="shared" si="17"/>
        <v>0</v>
      </c>
      <c r="AD18" s="33">
        <f t="shared" si="18"/>
        <v>0</v>
      </c>
      <c r="AE18" s="33">
        <f t="shared" si="19"/>
        <v>0</v>
      </c>
      <c r="AF18" s="33">
        <f t="shared" si="20"/>
        <v>0</v>
      </c>
      <c r="AG18" s="33">
        <f t="shared" si="21"/>
        <v>0</v>
      </c>
      <c r="AH18" s="33">
        <f t="shared" si="22"/>
        <v>0</v>
      </c>
    </row>
    <row r="19" spans="1:34" s="32" customFormat="1" ht="18" customHeight="1">
      <c r="A19" s="22" t="s">
        <v>22</v>
      </c>
      <c r="B19" s="23">
        <v>27</v>
      </c>
      <c r="C19" s="23">
        <v>34</v>
      </c>
      <c r="D19" s="23">
        <v>0</v>
      </c>
      <c r="E19" s="23">
        <v>14</v>
      </c>
      <c r="F19" s="25">
        <v>0</v>
      </c>
      <c r="G19" s="26">
        <f t="shared" si="4"/>
        <v>0</v>
      </c>
      <c r="H19" s="26">
        <v>50000</v>
      </c>
      <c r="I19" s="27">
        <f t="shared" si="5"/>
        <v>50000</v>
      </c>
      <c r="J19" s="28"/>
      <c r="K19" s="29">
        <v>0.01</v>
      </c>
      <c r="L19" s="30">
        <f t="shared" si="0"/>
        <v>50000</v>
      </c>
      <c r="M19" s="31">
        <v>0</v>
      </c>
      <c r="N19" s="31">
        <f t="shared" si="23"/>
        <v>0</v>
      </c>
      <c r="O19" s="31">
        <f t="shared" si="2"/>
        <v>50000</v>
      </c>
      <c r="P19" s="8" t="s">
        <v>91</v>
      </c>
      <c r="Q19" s="9">
        <f t="shared" si="7"/>
        <v>50000</v>
      </c>
      <c r="R19" s="9">
        <f t="shared" si="8"/>
        <v>50000</v>
      </c>
      <c r="S19" s="9">
        <f t="shared" si="9"/>
        <v>50000</v>
      </c>
      <c r="T19" s="9">
        <f t="shared" si="10"/>
        <v>50000</v>
      </c>
      <c r="U19" s="9">
        <f t="shared" si="11"/>
        <v>50000</v>
      </c>
      <c r="V19" s="9">
        <f t="shared" si="12"/>
        <v>50000</v>
      </c>
      <c r="W19" s="9">
        <f t="shared" si="13"/>
        <v>50000</v>
      </c>
      <c r="X19" s="9">
        <f t="shared" si="14"/>
        <v>50000</v>
      </c>
      <c r="Y19" s="31">
        <f t="shared" si="3"/>
        <v>0</v>
      </c>
      <c r="Z19" s="31" t="str">
        <f t="shared" si="6"/>
        <v>T14</v>
      </c>
      <c r="AA19" s="33">
        <f t="shared" si="15"/>
        <v>0</v>
      </c>
      <c r="AB19" s="33">
        <f t="shared" si="16"/>
        <v>0</v>
      </c>
      <c r="AC19" s="33">
        <f t="shared" si="17"/>
        <v>0</v>
      </c>
      <c r="AD19" s="33">
        <f t="shared" si="18"/>
        <v>0</v>
      </c>
      <c r="AE19" s="33">
        <f t="shared" si="19"/>
        <v>0</v>
      </c>
      <c r="AF19" s="33">
        <f t="shared" si="20"/>
        <v>0</v>
      </c>
      <c r="AG19" s="33">
        <f t="shared" si="21"/>
        <v>0</v>
      </c>
      <c r="AH19" s="33">
        <f t="shared" si="22"/>
        <v>0</v>
      </c>
    </row>
    <row r="20" spans="1:34" s="32" customFormat="1" ht="18" customHeight="1">
      <c r="A20" s="22" t="s">
        <v>6</v>
      </c>
      <c r="B20" s="23">
        <v>25</v>
      </c>
      <c r="C20" s="23">
        <v>40</v>
      </c>
      <c r="D20" s="23">
        <v>0</v>
      </c>
      <c r="E20" s="23">
        <v>15</v>
      </c>
      <c r="F20" s="25">
        <v>0</v>
      </c>
      <c r="G20" s="26">
        <f t="shared" si="4"/>
        <v>0</v>
      </c>
      <c r="H20" s="26">
        <v>50000</v>
      </c>
      <c r="I20" s="27">
        <f t="shared" si="5"/>
        <v>50000</v>
      </c>
      <c r="J20" s="28"/>
      <c r="K20" s="29">
        <v>0.01</v>
      </c>
      <c r="L20" s="30">
        <f t="shared" si="0"/>
        <v>50000</v>
      </c>
      <c r="M20" s="31">
        <v>0</v>
      </c>
      <c r="N20" s="31">
        <f t="shared" si="23"/>
        <v>0</v>
      </c>
      <c r="O20" s="31">
        <f t="shared" si="2"/>
        <v>50000</v>
      </c>
      <c r="P20" s="8" t="s">
        <v>92</v>
      </c>
      <c r="Q20" s="9">
        <f t="shared" si="7"/>
        <v>50000</v>
      </c>
      <c r="R20" s="9">
        <f t="shared" si="8"/>
        <v>50000</v>
      </c>
      <c r="S20" s="9">
        <f t="shared" si="9"/>
        <v>50000</v>
      </c>
      <c r="T20" s="9">
        <f t="shared" si="10"/>
        <v>50000</v>
      </c>
      <c r="U20" s="9">
        <f t="shared" si="11"/>
        <v>50000</v>
      </c>
      <c r="V20" s="9">
        <f t="shared" si="12"/>
        <v>50000</v>
      </c>
      <c r="W20" s="9">
        <f t="shared" si="13"/>
        <v>50000</v>
      </c>
      <c r="X20" s="9">
        <f t="shared" si="14"/>
        <v>50000</v>
      </c>
      <c r="Y20" s="31">
        <f t="shared" si="3"/>
        <v>0</v>
      </c>
      <c r="Z20" s="31" t="str">
        <f t="shared" si="6"/>
        <v>T15</v>
      </c>
      <c r="AA20" s="33">
        <f t="shared" si="15"/>
        <v>0</v>
      </c>
      <c r="AB20" s="33">
        <f t="shared" si="16"/>
        <v>0</v>
      </c>
      <c r="AC20" s="33">
        <f t="shared" si="17"/>
        <v>0</v>
      </c>
      <c r="AD20" s="33">
        <f t="shared" si="18"/>
        <v>0</v>
      </c>
      <c r="AE20" s="33">
        <f t="shared" si="19"/>
        <v>0</v>
      </c>
      <c r="AF20" s="33">
        <f t="shared" si="20"/>
        <v>0</v>
      </c>
      <c r="AG20" s="33">
        <f t="shared" si="21"/>
        <v>0</v>
      </c>
      <c r="AH20" s="33">
        <f t="shared" si="22"/>
        <v>0</v>
      </c>
    </row>
    <row r="21" spans="1:34" s="32" customFormat="1" ht="18" customHeight="1">
      <c r="A21" s="22" t="s">
        <v>2</v>
      </c>
      <c r="B21" s="23">
        <v>0</v>
      </c>
      <c r="C21" s="23">
        <v>37</v>
      </c>
      <c r="D21" s="23">
        <v>0</v>
      </c>
      <c r="E21" s="23" t="s">
        <v>212</v>
      </c>
      <c r="F21" s="25">
        <v>0</v>
      </c>
      <c r="G21" s="26">
        <f t="shared" si="4"/>
        <v>0</v>
      </c>
      <c r="H21" s="26">
        <v>50000</v>
      </c>
      <c r="I21" s="27">
        <f t="shared" si="5"/>
        <v>50000</v>
      </c>
      <c r="J21" s="28"/>
      <c r="K21" s="29">
        <v>0.01</v>
      </c>
      <c r="L21" s="30">
        <f t="shared" si="0"/>
        <v>50000</v>
      </c>
      <c r="M21" s="31">
        <v>0</v>
      </c>
      <c r="N21" s="31">
        <f t="shared" si="23"/>
        <v>0</v>
      </c>
      <c r="O21" s="31">
        <f t="shared" si="2"/>
        <v>50000</v>
      </c>
      <c r="P21" s="8" t="s">
        <v>93</v>
      </c>
      <c r="Q21" s="9">
        <f t="shared" si="7"/>
        <v>50000</v>
      </c>
      <c r="R21" s="9">
        <f t="shared" si="8"/>
        <v>50000</v>
      </c>
      <c r="S21" s="9">
        <f t="shared" si="9"/>
        <v>50000</v>
      </c>
      <c r="T21" s="9">
        <f t="shared" si="10"/>
        <v>50000</v>
      </c>
      <c r="U21" s="9">
        <f t="shared" si="11"/>
        <v>50000</v>
      </c>
      <c r="V21" s="9">
        <f t="shared" si="12"/>
        <v>50000</v>
      </c>
      <c r="W21" s="9">
        <f t="shared" si="13"/>
        <v>50000</v>
      </c>
      <c r="X21" s="9">
        <f t="shared" si="14"/>
        <v>50000</v>
      </c>
      <c r="Y21" s="31">
        <f t="shared" si="3"/>
        <v>0</v>
      </c>
      <c r="Z21" s="31" t="str">
        <f t="shared" si="6"/>
        <v>T16</v>
      </c>
      <c r="AA21" s="33">
        <f t="shared" si="15"/>
        <v>0</v>
      </c>
      <c r="AB21" s="33">
        <f t="shared" si="16"/>
        <v>0</v>
      </c>
      <c r="AC21" s="33">
        <f t="shared" si="17"/>
        <v>0</v>
      </c>
      <c r="AD21" s="33">
        <f t="shared" si="18"/>
        <v>0</v>
      </c>
      <c r="AE21" s="33">
        <f t="shared" si="19"/>
        <v>0</v>
      </c>
      <c r="AF21" s="33">
        <f t="shared" si="20"/>
        <v>0</v>
      </c>
      <c r="AG21" s="33">
        <f t="shared" si="21"/>
        <v>0</v>
      </c>
      <c r="AH21" s="33">
        <f t="shared" si="22"/>
        <v>0</v>
      </c>
    </row>
    <row r="22" spans="1:34" s="8" customFormat="1" ht="18" customHeight="1">
      <c r="A22" s="22"/>
      <c r="B22" s="23"/>
      <c r="C22" s="23"/>
      <c r="D22" s="23"/>
      <c r="E22" s="23"/>
      <c r="F22" s="25">
        <v>0</v>
      </c>
      <c r="G22" s="26">
        <f t="shared" si="4"/>
        <v>0</v>
      </c>
      <c r="H22" s="26">
        <v>50000</v>
      </c>
      <c r="I22" s="27">
        <f t="shared" si="5"/>
        <v>50000</v>
      </c>
      <c r="J22" s="28"/>
      <c r="K22" s="29">
        <v>0.01</v>
      </c>
      <c r="L22" s="30">
        <f t="shared" si="0"/>
        <v>50000</v>
      </c>
      <c r="M22" s="31">
        <v>0</v>
      </c>
      <c r="N22" s="31">
        <f t="shared" si="23"/>
        <v>0</v>
      </c>
      <c r="O22" s="31">
        <f t="shared" si="2"/>
        <v>0</v>
      </c>
      <c r="P22" s="8" t="s">
        <v>94</v>
      </c>
      <c r="Q22" s="9">
        <f t="shared" si="7"/>
        <v>50000</v>
      </c>
      <c r="R22" s="9">
        <f t="shared" si="8"/>
        <v>50000</v>
      </c>
      <c r="S22" s="9">
        <f t="shared" si="9"/>
        <v>50000</v>
      </c>
      <c r="T22" s="9">
        <f t="shared" si="10"/>
        <v>50000</v>
      </c>
      <c r="U22" s="9">
        <f t="shared" si="11"/>
        <v>50000</v>
      </c>
      <c r="V22" s="9">
        <f t="shared" si="12"/>
        <v>50000</v>
      </c>
      <c r="W22" s="9">
        <f t="shared" si="13"/>
        <v>50000</v>
      </c>
      <c r="X22" s="9">
        <f t="shared" si="14"/>
        <v>44444.444444444445</v>
      </c>
      <c r="Y22" s="31">
        <f t="shared" si="3"/>
        <v>0</v>
      </c>
      <c r="Z22" s="31" t="str">
        <f t="shared" si="6"/>
        <v>T17</v>
      </c>
      <c r="AA22" s="33">
        <f t="shared" si="15"/>
        <v>0</v>
      </c>
      <c r="AB22" s="33">
        <f t="shared" si="16"/>
        <v>0</v>
      </c>
      <c r="AC22" s="33">
        <f t="shared" si="17"/>
        <v>0</v>
      </c>
      <c r="AD22" s="33">
        <f t="shared" si="18"/>
        <v>0</v>
      </c>
      <c r="AE22" s="33">
        <f t="shared" si="19"/>
        <v>0</v>
      </c>
      <c r="AF22" s="33">
        <f t="shared" si="20"/>
        <v>0</v>
      </c>
      <c r="AG22" s="33">
        <f t="shared" si="21"/>
        <v>0</v>
      </c>
      <c r="AH22" s="33">
        <f t="shared" si="22"/>
        <v>0</v>
      </c>
    </row>
    <row r="23" spans="1:34" s="8" customFormat="1" ht="18" customHeight="1">
      <c r="A23" s="22"/>
      <c r="B23" s="23"/>
      <c r="C23" s="23"/>
      <c r="D23" s="23"/>
      <c r="E23" s="23"/>
      <c r="F23" s="25">
        <v>0</v>
      </c>
      <c r="G23" s="26">
        <f t="shared" si="4"/>
        <v>0</v>
      </c>
      <c r="H23" s="26">
        <v>50000</v>
      </c>
      <c r="I23" s="27">
        <f t="shared" si="5"/>
        <v>50000</v>
      </c>
      <c r="J23" s="28"/>
      <c r="K23" s="29">
        <v>0.01</v>
      </c>
      <c r="L23" s="30">
        <f t="shared" si="0"/>
        <v>50000</v>
      </c>
      <c r="M23" s="31">
        <v>0</v>
      </c>
      <c r="N23" s="31">
        <f t="shared" si="23"/>
        <v>0</v>
      </c>
      <c r="O23" s="31">
        <f t="shared" si="2"/>
        <v>0</v>
      </c>
      <c r="P23" s="8" t="s">
        <v>95</v>
      </c>
      <c r="Q23" s="9">
        <f t="shared" si="7"/>
        <v>50000</v>
      </c>
      <c r="R23" s="9">
        <f t="shared" si="8"/>
        <v>50000</v>
      </c>
      <c r="S23" s="9">
        <f t="shared" si="9"/>
        <v>50000</v>
      </c>
      <c r="T23" s="9">
        <f t="shared" si="10"/>
        <v>50000</v>
      </c>
      <c r="U23" s="9">
        <f t="shared" si="11"/>
        <v>50000</v>
      </c>
      <c r="V23" s="9">
        <f t="shared" si="12"/>
        <v>50000</v>
      </c>
      <c r="W23" s="9">
        <f t="shared" si="13"/>
        <v>43750</v>
      </c>
      <c r="X23" s="9">
        <f t="shared" si="14"/>
        <v>38888.888888888891</v>
      </c>
      <c r="Y23" s="31">
        <f t="shared" si="3"/>
        <v>0</v>
      </c>
      <c r="Z23" s="31" t="str">
        <f t="shared" si="6"/>
        <v>T18</v>
      </c>
      <c r="AA23" s="33">
        <f t="shared" si="15"/>
        <v>0</v>
      </c>
      <c r="AB23" s="33">
        <f t="shared" si="16"/>
        <v>0</v>
      </c>
      <c r="AC23" s="33">
        <f t="shared" si="17"/>
        <v>0</v>
      </c>
      <c r="AD23" s="33">
        <f t="shared" si="18"/>
        <v>0</v>
      </c>
      <c r="AE23" s="33">
        <f t="shared" si="19"/>
        <v>0</v>
      </c>
      <c r="AF23" s="33">
        <f t="shared" si="20"/>
        <v>0</v>
      </c>
      <c r="AG23" s="33">
        <f t="shared" si="21"/>
        <v>0</v>
      </c>
      <c r="AH23" s="33">
        <f t="shared" si="22"/>
        <v>0</v>
      </c>
    </row>
    <row r="24" spans="1:34" s="8" customFormat="1" ht="18" customHeight="1">
      <c r="A24" s="22"/>
      <c r="B24" s="23">
        <v>0</v>
      </c>
      <c r="C24" s="23"/>
      <c r="D24" s="23">
        <v>0</v>
      </c>
      <c r="E24" s="23" t="s">
        <v>117</v>
      </c>
      <c r="F24" s="25" t="s">
        <v>117</v>
      </c>
      <c r="G24" s="26">
        <f t="shared" si="4"/>
        <v>0</v>
      </c>
      <c r="H24" s="26">
        <v>50000</v>
      </c>
      <c r="I24" s="27">
        <f t="shared" si="5"/>
        <v>50000</v>
      </c>
      <c r="J24" s="28"/>
      <c r="K24" s="29">
        <v>0.01</v>
      </c>
      <c r="L24" s="30">
        <f t="shared" si="0"/>
        <v>50000</v>
      </c>
      <c r="M24" s="31">
        <v>0</v>
      </c>
      <c r="N24" s="31" t="e">
        <f t="shared" si="23"/>
        <v>#N/A</v>
      </c>
      <c r="O24" s="31" t="e">
        <f t="shared" si="2"/>
        <v>#N/A</v>
      </c>
      <c r="P24" s="8" t="s">
        <v>96</v>
      </c>
      <c r="Q24" s="9">
        <f t="shared" si="7"/>
        <v>50000</v>
      </c>
      <c r="R24" s="9">
        <f t="shared" si="8"/>
        <v>50000</v>
      </c>
      <c r="S24" s="9">
        <f t="shared" si="9"/>
        <v>50000</v>
      </c>
      <c r="T24" s="9">
        <f t="shared" si="10"/>
        <v>50000</v>
      </c>
      <c r="U24" s="9">
        <f t="shared" si="11"/>
        <v>50000</v>
      </c>
      <c r="V24" s="9">
        <f t="shared" si="12"/>
        <v>42857.142857142855</v>
      </c>
      <c r="W24" s="9">
        <f t="shared" si="13"/>
        <v>37500</v>
      </c>
      <c r="X24" s="9">
        <f t="shared" si="14"/>
        <v>33333.333333333336</v>
      </c>
      <c r="Y24" s="31">
        <f t="shared" si="3"/>
        <v>0</v>
      </c>
      <c r="Z24" s="31" t="str">
        <f t="shared" si="6"/>
        <v>T19</v>
      </c>
      <c r="AA24" s="33">
        <f t="shared" si="15"/>
        <v>0</v>
      </c>
      <c r="AB24" s="33">
        <f t="shared" si="16"/>
        <v>0</v>
      </c>
      <c r="AC24" s="33">
        <f t="shared" si="17"/>
        <v>0</v>
      </c>
      <c r="AD24" s="33">
        <f t="shared" si="18"/>
        <v>0</v>
      </c>
      <c r="AE24" s="33">
        <f t="shared" si="19"/>
        <v>0</v>
      </c>
      <c r="AF24" s="33">
        <f t="shared" si="20"/>
        <v>0</v>
      </c>
      <c r="AG24" s="33">
        <f t="shared" si="21"/>
        <v>0</v>
      </c>
      <c r="AH24" s="33">
        <f t="shared" si="22"/>
        <v>0</v>
      </c>
    </row>
    <row r="25" spans="1:34" s="8" customFormat="1" ht="18" customHeight="1">
      <c r="A25" s="22"/>
      <c r="B25" s="23">
        <v>0</v>
      </c>
      <c r="C25" s="23"/>
      <c r="D25" s="23">
        <v>0</v>
      </c>
      <c r="E25" s="23" t="s">
        <v>117</v>
      </c>
      <c r="F25" s="25" t="s">
        <v>117</v>
      </c>
      <c r="G25" s="26">
        <f t="shared" si="4"/>
        <v>0</v>
      </c>
      <c r="H25" s="26">
        <v>50000</v>
      </c>
      <c r="I25" s="27">
        <f t="shared" si="5"/>
        <v>50000</v>
      </c>
      <c r="J25" s="28"/>
      <c r="K25" s="29">
        <v>0.01</v>
      </c>
      <c r="L25" s="30">
        <f t="shared" si="0"/>
        <v>50000</v>
      </c>
      <c r="M25" s="31">
        <v>0</v>
      </c>
      <c r="N25" s="31" t="e">
        <f t="shared" si="23"/>
        <v>#N/A</v>
      </c>
      <c r="O25" s="31" t="e">
        <f t="shared" si="2"/>
        <v>#N/A</v>
      </c>
      <c r="P25" s="8" t="s">
        <v>97</v>
      </c>
      <c r="Q25" s="9">
        <f t="shared" si="7"/>
        <v>50000</v>
      </c>
      <c r="R25" s="9">
        <f t="shared" si="8"/>
        <v>50000</v>
      </c>
      <c r="S25" s="9">
        <f t="shared" si="9"/>
        <v>50000</v>
      </c>
      <c r="T25" s="9">
        <f t="shared" si="10"/>
        <v>50000</v>
      </c>
      <c r="U25" s="9">
        <f t="shared" si="11"/>
        <v>41666.666666666664</v>
      </c>
      <c r="V25" s="9">
        <f t="shared" si="12"/>
        <v>35714.285714285717</v>
      </c>
      <c r="W25" s="9">
        <f t="shared" si="13"/>
        <v>31250</v>
      </c>
      <c r="X25" s="9">
        <f t="shared" si="14"/>
        <v>27777.777777777777</v>
      </c>
      <c r="Y25" s="31">
        <f t="shared" si="3"/>
        <v>0</v>
      </c>
      <c r="Z25" s="31" t="str">
        <f t="shared" si="6"/>
        <v>T20</v>
      </c>
      <c r="AA25" s="33">
        <f t="shared" si="15"/>
        <v>0</v>
      </c>
      <c r="AB25" s="33">
        <f t="shared" si="16"/>
        <v>0</v>
      </c>
      <c r="AC25" s="33">
        <f t="shared" si="17"/>
        <v>0</v>
      </c>
      <c r="AD25" s="33">
        <f t="shared" si="18"/>
        <v>0</v>
      </c>
      <c r="AE25" s="33">
        <f t="shared" si="19"/>
        <v>0</v>
      </c>
      <c r="AF25" s="33">
        <f t="shared" si="20"/>
        <v>0</v>
      </c>
      <c r="AG25" s="33">
        <f t="shared" si="21"/>
        <v>0</v>
      </c>
      <c r="AH25" s="33">
        <f t="shared" si="22"/>
        <v>0</v>
      </c>
    </row>
    <row r="26" spans="1:34" s="8" customFormat="1" ht="18" customHeight="1">
      <c r="A26" s="22"/>
      <c r="B26" s="23">
        <v>0</v>
      </c>
      <c r="C26" s="23"/>
      <c r="D26" s="23">
        <v>0</v>
      </c>
      <c r="E26" s="23" t="s">
        <v>117</v>
      </c>
      <c r="F26" s="25" t="s">
        <v>117</v>
      </c>
      <c r="G26" s="26">
        <f t="shared" si="4"/>
        <v>0</v>
      </c>
      <c r="H26" s="26">
        <v>50000</v>
      </c>
      <c r="I26" s="27">
        <f t="shared" si="5"/>
        <v>50000</v>
      </c>
      <c r="J26" s="28"/>
      <c r="K26" s="29">
        <v>0.01</v>
      </c>
      <c r="L26" s="30">
        <f t="shared" si="0"/>
        <v>50000</v>
      </c>
      <c r="M26" s="31">
        <v>0</v>
      </c>
      <c r="N26" s="31" t="e">
        <f t="shared" si="23"/>
        <v>#N/A</v>
      </c>
      <c r="O26" s="31" t="e">
        <f>IF(E26=0,0,IF(E26=E25,VLOOKUP(E26,P:X,VLOOKUP(E26,P:Y,10,0),0),IF(P26=E26,VLOOKUP(E26,P:X,VLOOKUP(E26,P:Y,10,0),0),L26)))</f>
        <v>#N/A</v>
      </c>
      <c r="P26" s="8" t="s">
        <v>98</v>
      </c>
      <c r="Q26" s="9">
        <f t="shared" si="7"/>
        <v>50000</v>
      </c>
      <c r="R26" s="9">
        <f t="shared" si="8"/>
        <v>50000</v>
      </c>
      <c r="S26" s="9">
        <f t="shared" si="9"/>
        <v>50000</v>
      </c>
      <c r="T26" s="9">
        <f t="shared" si="10"/>
        <v>40000</v>
      </c>
      <c r="U26" s="9">
        <f t="shared" si="11"/>
        <v>33333.333333333336</v>
      </c>
      <c r="V26" s="9">
        <f t="shared" si="12"/>
        <v>28571.428571428572</v>
      </c>
      <c r="W26" s="9">
        <f t="shared" si="13"/>
        <v>25000</v>
      </c>
      <c r="X26" s="9">
        <f t="shared" si="14"/>
        <v>22222.222222222223</v>
      </c>
      <c r="Y26" s="31">
        <f t="shared" si="3"/>
        <v>0</v>
      </c>
      <c r="Z26" s="31" t="str">
        <f t="shared" si="6"/>
        <v>T21</v>
      </c>
      <c r="AA26" s="33">
        <f t="shared" si="15"/>
        <v>0</v>
      </c>
      <c r="AB26" s="33">
        <f t="shared" si="16"/>
        <v>0</v>
      </c>
      <c r="AC26" s="33">
        <f t="shared" si="17"/>
        <v>0</v>
      </c>
      <c r="AD26" s="33">
        <f t="shared" si="18"/>
        <v>0</v>
      </c>
      <c r="AE26" s="33">
        <f t="shared" si="19"/>
        <v>0</v>
      </c>
      <c r="AF26" s="33">
        <f t="shared" si="20"/>
        <v>0</v>
      </c>
      <c r="AG26" s="33">
        <f t="shared" si="21"/>
        <v>0</v>
      </c>
      <c r="AH26" s="33">
        <f t="shared" si="22"/>
        <v>0</v>
      </c>
    </row>
    <row r="27" spans="1:34" s="8" customFormat="1" ht="18" customHeight="1">
      <c r="A27" s="22"/>
      <c r="B27" s="23">
        <v>0</v>
      </c>
      <c r="C27" s="23"/>
      <c r="D27" s="23">
        <v>0</v>
      </c>
      <c r="E27" s="23" t="s">
        <v>117</v>
      </c>
      <c r="F27" s="25" t="s">
        <v>117</v>
      </c>
      <c r="G27" s="26">
        <f t="shared" si="4"/>
        <v>0</v>
      </c>
      <c r="H27" s="26">
        <v>50000</v>
      </c>
      <c r="I27" s="27">
        <f t="shared" si="5"/>
        <v>50000</v>
      </c>
      <c r="J27" s="28"/>
      <c r="K27" s="29">
        <v>0.01</v>
      </c>
      <c r="L27" s="30">
        <f t="shared" si="0"/>
        <v>50000</v>
      </c>
      <c r="M27" s="31">
        <v>0</v>
      </c>
      <c r="N27" s="31" t="e">
        <f t="shared" si="23"/>
        <v>#N/A</v>
      </c>
      <c r="O27" s="31" t="e">
        <f t="shared" ref="O27:O29" si="24">IF(E27=0,0,IF(E27=E26,VLOOKUP(E27,P:X,VLOOKUP(E27,P:Y,10,0),0),IF(P27=E27,VLOOKUP(E27,P:X,VLOOKUP(E27,P:Y,10,0),0),L27)))</f>
        <v>#N/A</v>
      </c>
      <c r="P27" s="8" t="s">
        <v>99</v>
      </c>
      <c r="Q27" s="9">
        <f t="shared" si="7"/>
        <v>50000</v>
      </c>
      <c r="R27" s="9">
        <f t="shared" si="8"/>
        <v>50000</v>
      </c>
      <c r="S27" s="9">
        <f t="shared" si="9"/>
        <v>37500</v>
      </c>
      <c r="T27" s="9">
        <f t="shared" si="10"/>
        <v>30000</v>
      </c>
      <c r="U27" s="9">
        <f t="shared" si="11"/>
        <v>25000</v>
      </c>
      <c r="V27" s="9">
        <f t="shared" si="12"/>
        <v>21428.571428571428</v>
      </c>
      <c r="W27" s="9">
        <f t="shared" si="13"/>
        <v>18750</v>
      </c>
      <c r="X27" s="9">
        <f t="shared" si="14"/>
        <v>16666.666666666668</v>
      </c>
      <c r="Y27" s="31">
        <f t="shared" si="3"/>
        <v>0</v>
      </c>
      <c r="Z27" s="31" t="str">
        <f t="shared" si="6"/>
        <v>T22</v>
      </c>
      <c r="AA27" s="33">
        <f t="shared" si="15"/>
        <v>0</v>
      </c>
      <c r="AB27" s="33">
        <f t="shared" si="16"/>
        <v>0</v>
      </c>
      <c r="AC27" s="33">
        <f t="shared" si="17"/>
        <v>0</v>
      </c>
      <c r="AD27" s="33">
        <f t="shared" si="18"/>
        <v>0</v>
      </c>
      <c r="AE27" s="33">
        <f t="shared" si="19"/>
        <v>0</v>
      </c>
      <c r="AF27" s="33">
        <f t="shared" si="20"/>
        <v>0</v>
      </c>
      <c r="AG27" s="33">
        <f t="shared" si="21"/>
        <v>0</v>
      </c>
      <c r="AH27" s="33">
        <f t="shared" si="22"/>
        <v>0</v>
      </c>
    </row>
    <row r="28" spans="1:34" s="8" customFormat="1" ht="18" customHeight="1">
      <c r="A28" s="22" t="s">
        <v>117</v>
      </c>
      <c r="B28" s="23" t="s">
        <v>117</v>
      </c>
      <c r="C28" s="23" t="s">
        <v>117</v>
      </c>
      <c r="D28" s="23">
        <v>0</v>
      </c>
      <c r="E28" s="23" t="s">
        <v>117</v>
      </c>
      <c r="F28" s="25" t="s">
        <v>117</v>
      </c>
      <c r="G28" s="26">
        <f t="shared" si="4"/>
        <v>0</v>
      </c>
      <c r="H28" s="26">
        <v>50000</v>
      </c>
      <c r="I28" s="27">
        <f t="shared" si="5"/>
        <v>50000</v>
      </c>
      <c r="J28" s="28"/>
      <c r="K28" s="29">
        <v>0.01</v>
      </c>
      <c r="L28" s="30">
        <f t="shared" si="0"/>
        <v>50000</v>
      </c>
      <c r="M28" s="31">
        <v>0</v>
      </c>
      <c r="N28" s="31" t="e">
        <f t="shared" si="23"/>
        <v>#N/A</v>
      </c>
      <c r="O28" s="31" t="e">
        <f t="shared" si="24"/>
        <v>#N/A</v>
      </c>
      <c r="P28" s="8" t="s">
        <v>100</v>
      </c>
      <c r="Q28" s="9">
        <f t="shared" si="7"/>
        <v>50000</v>
      </c>
      <c r="R28" s="9">
        <f t="shared" si="8"/>
        <v>33333.333333333336</v>
      </c>
      <c r="S28" s="9">
        <f t="shared" si="9"/>
        <v>25000</v>
      </c>
      <c r="T28" s="9">
        <f t="shared" si="10"/>
        <v>20000</v>
      </c>
      <c r="U28" s="9">
        <f t="shared" si="11"/>
        <v>16666.666666666668</v>
      </c>
      <c r="V28" s="9">
        <f t="shared" si="12"/>
        <v>14285.714285714286</v>
      </c>
      <c r="W28" s="9">
        <f t="shared" si="13"/>
        <v>12500</v>
      </c>
      <c r="X28" s="9">
        <f t="shared" si="14"/>
        <v>11111.111111111111</v>
      </c>
      <c r="Y28" s="31">
        <f t="shared" si="3"/>
        <v>0</v>
      </c>
      <c r="Z28" s="31" t="str">
        <f t="shared" si="6"/>
        <v>T23</v>
      </c>
      <c r="AA28" s="33">
        <f t="shared" si="15"/>
        <v>0</v>
      </c>
      <c r="AB28" s="33">
        <f t="shared" si="16"/>
        <v>0</v>
      </c>
      <c r="AC28" s="33">
        <f t="shared" si="17"/>
        <v>0</v>
      </c>
      <c r="AD28" s="33">
        <f t="shared" si="18"/>
        <v>0</v>
      </c>
      <c r="AE28" s="33">
        <f t="shared" si="19"/>
        <v>0</v>
      </c>
      <c r="AF28" s="33">
        <f t="shared" si="20"/>
        <v>0</v>
      </c>
      <c r="AG28" s="33">
        <f t="shared" si="21"/>
        <v>0</v>
      </c>
      <c r="AH28" s="33">
        <f t="shared" si="22"/>
        <v>0</v>
      </c>
    </row>
    <row r="29" spans="1:34" s="8" customFormat="1" ht="18" customHeight="1">
      <c r="A29" s="22" t="s">
        <v>117</v>
      </c>
      <c r="B29" s="23" t="s">
        <v>117</v>
      </c>
      <c r="C29" s="23" t="s">
        <v>117</v>
      </c>
      <c r="D29" s="23">
        <v>0</v>
      </c>
      <c r="E29" s="23" t="s">
        <v>117</v>
      </c>
      <c r="F29" s="25" t="s">
        <v>117</v>
      </c>
      <c r="G29" s="26">
        <f t="shared" si="4"/>
        <v>0</v>
      </c>
      <c r="H29" s="26">
        <v>50000</v>
      </c>
      <c r="I29" s="27">
        <f t="shared" si="5"/>
        <v>50000</v>
      </c>
      <c r="J29" s="28"/>
      <c r="K29" s="29">
        <v>0.01</v>
      </c>
      <c r="L29" s="30">
        <f t="shared" si="0"/>
        <v>50000</v>
      </c>
      <c r="M29" s="31">
        <v>0</v>
      </c>
      <c r="N29" s="31" t="e">
        <f t="shared" si="23"/>
        <v>#N/A</v>
      </c>
      <c r="O29" s="31" t="e">
        <f t="shared" si="24"/>
        <v>#N/A</v>
      </c>
      <c r="P29" s="8" t="s">
        <v>101</v>
      </c>
      <c r="Q29" s="9">
        <f t="shared" si="7"/>
        <v>25000</v>
      </c>
      <c r="R29" s="9">
        <f t="shared" si="8"/>
        <v>16666.666666666668</v>
      </c>
      <c r="S29" s="9">
        <f t="shared" si="9"/>
        <v>12500</v>
      </c>
      <c r="T29" s="9">
        <f t="shared" si="10"/>
        <v>10000</v>
      </c>
      <c r="U29" s="9">
        <f t="shared" si="11"/>
        <v>8333.3333333333339</v>
      </c>
      <c r="V29" s="9">
        <f t="shared" si="12"/>
        <v>7142.8571428571431</v>
      </c>
      <c r="W29" s="9">
        <f t="shared" si="13"/>
        <v>6250</v>
      </c>
      <c r="X29" s="9">
        <f t="shared" si="14"/>
        <v>5555.5555555555557</v>
      </c>
      <c r="Y29" s="31">
        <f t="shared" si="3"/>
        <v>0</v>
      </c>
      <c r="Z29" s="31" t="str">
        <f t="shared" si="6"/>
        <v>T24</v>
      </c>
      <c r="AA29" s="33">
        <f t="shared" si="15"/>
        <v>0</v>
      </c>
      <c r="AB29" s="33">
        <f t="shared" si="16"/>
        <v>0</v>
      </c>
      <c r="AC29" s="33">
        <f t="shared" si="17"/>
        <v>0</v>
      </c>
      <c r="AD29" s="33">
        <f t="shared" si="18"/>
        <v>0</v>
      </c>
      <c r="AE29" s="33">
        <f t="shared" si="19"/>
        <v>0</v>
      </c>
      <c r="AF29" s="33">
        <f t="shared" si="20"/>
        <v>0</v>
      </c>
      <c r="AG29" s="33">
        <f t="shared" si="21"/>
        <v>0</v>
      </c>
      <c r="AH29" s="33">
        <f t="shared" si="22"/>
        <v>0</v>
      </c>
    </row>
    <row r="30" spans="1:34" ht="18" customHeight="1">
      <c r="A30" s="34"/>
      <c r="B30" s="35"/>
      <c r="C30" s="36"/>
      <c r="D30" s="37"/>
      <c r="E30" s="38"/>
      <c r="F30" s="39"/>
      <c r="G30" s="40"/>
      <c r="H30" s="40"/>
      <c r="I30" s="38"/>
      <c r="J30" s="41"/>
      <c r="K30" s="41"/>
      <c r="L30" s="41"/>
      <c r="M30" s="41"/>
      <c r="N30" s="41"/>
      <c r="O30" s="41"/>
      <c r="P30" s="8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4" ht="15">
      <c r="A31" s="34"/>
      <c r="B31" s="43"/>
      <c r="C31" s="44"/>
      <c r="D31" s="44"/>
      <c r="E31" s="44"/>
      <c r="F31" s="45"/>
      <c r="G31" s="46"/>
      <c r="H31" s="46"/>
      <c r="I31" s="34"/>
      <c r="J31" s="34"/>
      <c r="K31" s="34"/>
      <c r="L31" s="34"/>
      <c r="M31" s="34"/>
      <c r="N31" s="34"/>
      <c r="O31" s="34"/>
      <c r="P31" s="34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34" ht="28.3">
      <c r="A32" s="163">
        <f>TP!A10</f>
        <v>45771</v>
      </c>
      <c r="B32" s="163">
        <f>TP!B10</f>
        <v>0.66666666666666663</v>
      </c>
      <c r="C32" s="163">
        <f>TP!C10</f>
        <v>5000000</v>
      </c>
      <c r="D32" s="163" t="str">
        <f>TP!D10</f>
        <v>Zurich Classic of New Orleans</v>
      </c>
      <c r="E32" s="163" t="str">
        <f>TP!E10</f>
        <v>Stableford</v>
      </c>
      <c r="F32" s="163" t="str">
        <f>TP!F10</f>
        <v>Skoven - Sletten</v>
      </c>
      <c r="G32" s="163">
        <f>TP!G8</f>
        <v>0</v>
      </c>
      <c r="H32" s="46"/>
      <c r="I32" s="34"/>
      <c r="J32" s="34"/>
      <c r="K32" s="34"/>
      <c r="L32" s="34"/>
      <c r="M32" s="34"/>
      <c r="N32" s="34"/>
      <c r="O32" s="34"/>
      <c r="P32" s="34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4.15">
      <c r="A33" s="34"/>
      <c r="B33" s="34"/>
      <c r="C33" s="34"/>
      <c r="D33" s="34"/>
      <c r="E33" s="34"/>
      <c r="F33" s="34"/>
      <c r="G33" s="34"/>
      <c r="H33" s="46"/>
      <c r="I33" s="34"/>
      <c r="J33" s="34"/>
      <c r="K33" s="34"/>
      <c r="L33" s="34"/>
      <c r="M33" s="34"/>
      <c r="N33" s="34"/>
      <c r="O33" s="34"/>
      <c r="P33" s="34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">
      <c r="A34" s="34"/>
      <c r="B34" s="43"/>
      <c r="C34" s="35"/>
      <c r="D34" s="37"/>
      <c r="E34" s="38"/>
      <c r="F34" s="39"/>
      <c r="G34" s="40"/>
      <c r="H34" s="40"/>
      <c r="I34" s="38"/>
      <c r="J34" s="41"/>
      <c r="K34" s="41"/>
      <c r="L34" s="41"/>
      <c r="M34" s="41"/>
      <c r="N34" s="41"/>
      <c r="O34" s="41"/>
      <c r="P34" s="8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>
      <c r="B35" s="43"/>
      <c r="P35" s="8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>
      <c r="A36" s="48"/>
      <c r="B36" s="48"/>
      <c r="I36" s="42"/>
      <c r="P36" s="8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>
      <c r="A37" s="48"/>
      <c r="B37" s="48"/>
      <c r="I37" s="42"/>
      <c r="P37" s="8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>
      <c r="A38" s="48"/>
      <c r="B38" s="48"/>
      <c r="I38" s="42"/>
      <c r="P38" s="8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>
      <c r="A39" s="48"/>
      <c r="B39" s="48"/>
      <c r="I39" s="42"/>
      <c r="P39" s="8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>
      <c r="A40" s="48"/>
      <c r="B40" s="48"/>
      <c r="I40" s="42"/>
      <c r="P40" s="8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>
      <c r="A41" s="48"/>
      <c r="B41" s="48"/>
      <c r="I41" s="42"/>
      <c r="P41" s="8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>
      <c r="A42" s="48"/>
      <c r="B42" s="48"/>
      <c r="I42" s="42"/>
      <c r="P42" s="8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>
      <c r="A43" s="48"/>
      <c r="B43" s="48"/>
      <c r="I43" s="42"/>
      <c r="P43" s="8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>
      <c r="A44" s="48"/>
      <c r="B44" s="48"/>
      <c r="I44" s="42"/>
      <c r="P44" s="8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>
      <c r="A45" s="48"/>
      <c r="B45" s="48"/>
      <c r="I45" s="42"/>
      <c r="P45" s="8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>
      <c r="A46" s="48"/>
      <c r="B46" s="48"/>
      <c r="I46" s="42"/>
      <c r="P46" s="8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>
      <c r="A47" s="48"/>
      <c r="B47" s="48"/>
      <c r="I47" s="42"/>
      <c r="P47" s="8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>
      <c r="A48" s="48"/>
      <c r="B48" s="48"/>
      <c r="I48" s="42"/>
      <c r="P48" s="8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>
      <c r="A49" s="48"/>
      <c r="B49" s="48"/>
      <c r="I49" s="42"/>
      <c r="P49" s="8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>
      <c r="A50" s="48"/>
      <c r="B50" s="48"/>
      <c r="I50" s="42"/>
      <c r="P50" s="8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>
      <c r="A51" s="48"/>
      <c r="B51" s="48"/>
      <c r="I51" s="42"/>
      <c r="P51" s="8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>
      <c r="A52" s="48"/>
      <c r="B52" s="48"/>
      <c r="I52" s="42"/>
      <c r="P52" s="8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>
      <c r="A53" s="48"/>
      <c r="B53" s="48"/>
      <c r="I53" s="42"/>
      <c r="P53" s="8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>
      <c r="A54" s="48"/>
      <c r="B54" s="48"/>
      <c r="I54" s="42"/>
      <c r="P54" s="8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>
      <c r="A55" s="48"/>
      <c r="B55" s="48"/>
      <c r="I55" s="42"/>
      <c r="P55" s="8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>
      <c r="A56" s="48"/>
      <c r="B56" s="48"/>
      <c r="I56" s="42"/>
      <c r="P56" s="8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>
      <c r="A57" s="48"/>
      <c r="B57" s="48"/>
      <c r="I57" s="42"/>
      <c r="P57" s="8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>
      <c r="A58" s="48"/>
      <c r="B58" s="48"/>
      <c r="I58" s="42"/>
      <c r="P58" s="8"/>
      <c r="Q58" s="9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>
      <c r="A59" s="48"/>
      <c r="B59" s="48"/>
      <c r="I59" s="42"/>
      <c r="P59" s="8"/>
      <c r="Q59" s="9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>
      <c r="A60" s="48"/>
      <c r="B60" s="48"/>
      <c r="I60" s="42"/>
      <c r="P60" s="8"/>
      <c r="Q60" s="9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>
      <c r="A61" s="48"/>
      <c r="B61" s="48"/>
      <c r="I61" s="42"/>
      <c r="P61" s="8"/>
      <c r="Q61" s="9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>
      <c r="A62" s="48"/>
      <c r="B62" s="48"/>
      <c r="I62" s="42"/>
      <c r="P62" s="8"/>
      <c r="Q62" s="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>
      <c r="A63" s="48"/>
      <c r="B63" s="48"/>
      <c r="I63" s="42"/>
      <c r="P63" s="8"/>
      <c r="Q63" s="9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>
      <c r="A64" s="48"/>
      <c r="B64" s="48"/>
      <c r="I64" s="42"/>
      <c r="P64" s="8"/>
      <c r="Q64" s="9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>
      <c r="A65" s="48"/>
      <c r="B65" s="48"/>
      <c r="I65" s="42"/>
      <c r="P65" s="8"/>
      <c r="Q65" s="9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>
      <c r="A66" s="48"/>
      <c r="B66" s="48"/>
      <c r="I66" s="42"/>
      <c r="P66" s="8"/>
      <c r="Q66" s="9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>
      <c r="A67" s="48"/>
      <c r="B67" s="48"/>
      <c r="I67" s="42"/>
      <c r="P67" s="8"/>
      <c r="Q67" s="9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>
      <c r="A68" s="48"/>
      <c r="B68" s="48"/>
      <c r="I68" s="42"/>
      <c r="P68" s="8"/>
      <c r="Q68" s="9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>
      <c r="A69" s="48"/>
      <c r="B69" s="48"/>
      <c r="I69" s="42"/>
      <c r="P69" s="8"/>
      <c r="Q69" s="9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>
      <c r="A70" s="48"/>
      <c r="B70" s="48"/>
      <c r="I70" s="42"/>
      <c r="P70" s="8"/>
      <c r="Q70" s="9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>
      <c r="A71" s="48"/>
      <c r="B71" s="48"/>
      <c r="I71" s="42"/>
      <c r="P71" s="8"/>
      <c r="Q71" s="9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>
      <c r="A72" s="48"/>
      <c r="B72" s="48"/>
      <c r="I72" s="42"/>
      <c r="P72" s="8"/>
      <c r="Q72" s="9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>
      <c r="A73" s="48"/>
      <c r="B73" s="48"/>
      <c r="I73" s="42"/>
      <c r="P73" s="8"/>
      <c r="Q73" s="9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>
      <c r="A74" s="48"/>
      <c r="B74" s="48"/>
      <c r="I74" s="42"/>
      <c r="P74" s="8"/>
      <c r="Q74" s="9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>
      <c r="A75" s="48"/>
      <c r="B75" s="48"/>
      <c r="I75" s="42"/>
      <c r="P75" s="8"/>
      <c r="Q75" s="9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>
      <c r="A76" s="48"/>
      <c r="B76" s="48"/>
      <c r="I76" s="42"/>
      <c r="P76" s="8"/>
      <c r="Q76" s="9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>
      <c r="A77" s="48"/>
      <c r="B77" s="48"/>
      <c r="I77" s="42"/>
      <c r="P77" s="8"/>
      <c r="Q77" s="9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>
      <c r="A78" s="48"/>
      <c r="B78" s="48"/>
      <c r="I78" s="42"/>
      <c r="P78" s="8"/>
      <c r="Q78" s="9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>
      <c r="A79" s="48"/>
      <c r="B79" s="48"/>
      <c r="I79" s="42"/>
      <c r="P79" s="8"/>
      <c r="Q79" s="9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>
      <c r="A80" s="48"/>
      <c r="B80" s="48"/>
      <c r="I80" s="42"/>
      <c r="P80" s="8"/>
      <c r="Q80" s="9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>
      <c r="A81" s="48"/>
      <c r="B81" s="48"/>
      <c r="I81" s="42"/>
      <c r="P81" s="8"/>
      <c r="Q81" s="9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>
      <c r="A82" s="48"/>
      <c r="B82" s="48"/>
      <c r="I82" s="42"/>
      <c r="P82" s="8"/>
      <c r="Q82" s="9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>
      <c r="A83" s="48"/>
      <c r="B83" s="48"/>
      <c r="I83" s="42"/>
      <c r="P83" s="8"/>
      <c r="Q83" s="9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>
      <c r="A84" s="48"/>
      <c r="B84" s="48"/>
      <c r="I84" s="42"/>
      <c r="P84" s="8"/>
      <c r="Q84" s="9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>
      <c r="A85" s="48"/>
      <c r="B85" s="48"/>
      <c r="I85" s="42"/>
      <c r="P85" s="8"/>
      <c r="Q85" s="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>
      <c r="A86" s="48"/>
      <c r="B86" s="48"/>
      <c r="I86" s="42"/>
      <c r="P86" s="8"/>
      <c r="Q86" s="9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>
      <c r="A87" s="48"/>
      <c r="B87" s="48"/>
      <c r="I87" s="42"/>
      <c r="P87" s="8"/>
      <c r="Q87" s="9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>
      <c r="A88" s="48"/>
      <c r="B88" s="48"/>
      <c r="I88" s="42"/>
      <c r="P88" s="8"/>
      <c r="Q88" s="9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>
      <c r="A89" s="48"/>
      <c r="B89" s="48"/>
      <c r="I89" s="42"/>
      <c r="P89" s="8"/>
      <c r="Q89" s="9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>
      <c r="A90" s="48"/>
      <c r="B90" s="48"/>
      <c r="I90" s="42"/>
      <c r="P90" s="8"/>
      <c r="Q90" s="9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>
      <c r="A91" s="48"/>
      <c r="B91" s="48"/>
      <c r="I91" s="42"/>
      <c r="P91" s="8"/>
      <c r="Q91" s="9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>
      <c r="A92" s="48"/>
      <c r="B92" s="48"/>
      <c r="I92" s="42"/>
      <c r="P92" s="8"/>
      <c r="Q92" s="9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>
      <c r="A93" s="48"/>
      <c r="B93" s="48"/>
      <c r="I93" s="42"/>
      <c r="P93" s="8"/>
      <c r="Q93" s="9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>
      <c r="A94" s="48"/>
      <c r="B94" s="48"/>
      <c r="I94" s="42"/>
      <c r="P94" s="51"/>
      <c r="Q94" s="42"/>
    </row>
    <row r="95" spans="1:28">
      <c r="A95" s="48"/>
      <c r="B95" s="48"/>
      <c r="I95" s="42"/>
      <c r="P95" s="51"/>
      <c r="Q95" s="42"/>
    </row>
    <row r="96" spans="1:28">
      <c r="A96" s="48"/>
      <c r="B96" s="48"/>
      <c r="I96" s="42"/>
      <c r="P96" s="51"/>
      <c r="Q96" s="42"/>
    </row>
    <row r="97" spans="1:17">
      <c r="A97" s="48"/>
      <c r="B97" s="48"/>
      <c r="I97" s="42"/>
      <c r="P97" s="51"/>
      <c r="Q97" s="42"/>
    </row>
    <row r="98" spans="1:17">
      <c r="A98" s="48"/>
      <c r="B98" s="48"/>
      <c r="I98" s="42"/>
      <c r="P98" s="51"/>
      <c r="Q98" s="42"/>
    </row>
    <row r="99" spans="1:17">
      <c r="A99" s="48"/>
      <c r="B99" s="48"/>
      <c r="I99" s="42"/>
      <c r="P99" s="51"/>
      <c r="Q99" s="42"/>
    </row>
    <row r="100" spans="1:17">
      <c r="A100" s="48"/>
      <c r="B100" s="48"/>
      <c r="I100" s="42"/>
      <c r="P100" s="51"/>
      <c r="Q100" s="42"/>
    </row>
    <row r="101" spans="1:17">
      <c r="A101" s="48"/>
      <c r="B101" s="48"/>
      <c r="I101" s="42"/>
      <c r="P101" s="51"/>
      <c r="Q101" s="42"/>
    </row>
    <row r="102" spans="1:17">
      <c r="A102" s="48"/>
      <c r="B102" s="48"/>
      <c r="I102" s="42"/>
      <c r="P102" s="51"/>
      <c r="Q102" s="42"/>
    </row>
    <row r="103" spans="1:17">
      <c r="A103" s="48"/>
      <c r="B103" s="48"/>
      <c r="I103" s="42"/>
      <c r="P103" s="51"/>
      <c r="Q103" s="42"/>
    </row>
    <row r="104" spans="1:17">
      <c r="A104" s="48"/>
      <c r="B104" s="48"/>
      <c r="I104" s="42"/>
      <c r="P104" s="51"/>
      <c r="Q104" s="42"/>
    </row>
  </sheetData>
  <mergeCells count="11">
    <mergeCell ref="A1:L1"/>
    <mergeCell ref="A2:L2"/>
    <mergeCell ref="B3:C3"/>
    <mergeCell ref="D3:F3"/>
    <mergeCell ref="G3:I3"/>
    <mergeCell ref="K3:L3"/>
    <mergeCell ref="B4:C4"/>
    <mergeCell ref="D4:F4"/>
    <mergeCell ref="G4:I4"/>
    <mergeCell ref="K4:L4"/>
    <mergeCell ref="K5:L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H104"/>
  <sheetViews>
    <sheetView showZeros="0" topLeftCell="A5" zoomScale="86" zoomScaleNormal="86" workbookViewId="0">
      <selection activeCell="C17" sqref="C17"/>
    </sheetView>
  </sheetViews>
  <sheetFormatPr defaultColWidth="9.15234375" defaultRowHeight="17.600000000000001"/>
  <cols>
    <col min="1" max="1" width="29.23046875" style="47" customWidth="1"/>
    <col min="2" max="2" width="8.4609375" style="52" customWidth="1"/>
    <col min="3" max="3" width="6.84375" style="48" customWidth="1"/>
    <col min="4" max="4" width="16.69140625" style="48" customWidth="1"/>
    <col min="5" max="5" width="8.23046875" style="48" customWidth="1"/>
    <col min="6" max="6" width="9.53515625" style="49" customWidth="1"/>
    <col min="7" max="7" width="10.15234375" style="50" customWidth="1"/>
    <col min="8" max="8" width="11.84375" style="50" customWidth="1"/>
    <col min="9" max="9" width="14.4609375" style="48" customWidth="1"/>
    <col min="10" max="10" width="6.4609375" style="42" customWidth="1"/>
    <col min="11" max="11" width="5.69140625" style="42" customWidth="1"/>
    <col min="12" max="12" width="10.4609375" style="42" customWidth="1"/>
    <col min="13" max="15" width="10.4609375" style="42" hidden="1" customWidth="1"/>
    <col min="16" max="16" width="7.4609375" style="42" hidden="1" customWidth="1"/>
    <col min="17" max="17" width="9.23046875" style="51" hidden="1" customWidth="1"/>
    <col min="18" max="34" width="0" style="42" hidden="1" customWidth="1"/>
    <col min="35" max="16384" width="9.15234375" style="42"/>
  </cols>
  <sheetData>
    <row r="1" spans="1:34" s="6" customFormat="1" ht="33.65" customHeight="1">
      <c r="A1" s="255" t="s">
        <v>131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4"/>
      <c r="N1" s="4"/>
      <c r="O1" s="4"/>
      <c r="P1" s="5"/>
      <c r="Q1" s="5"/>
      <c r="R1" s="5"/>
      <c r="S1" s="5"/>
      <c r="T1" s="5"/>
      <c r="U1" s="5"/>
    </row>
    <row r="2" spans="1:34" s="8" customFormat="1" ht="36" customHeight="1">
      <c r="A2" s="256" t="s">
        <v>153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7"/>
      <c r="N2" s="7"/>
      <c r="O2" s="7"/>
      <c r="Q2" s="9"/>
    </row>
    <row r="3" spans="1:34" s="8" customFormat="1" ht="18.649999999999999" customHeight="1">
      <c r="A3" s="165" t="s">
        <v>149</v>
      </c>
      <c r="B3" s="258" t="s">
        <v>148</v>
      </c>
      <c r="C3" s="258"/>
      <c r="D3" s="258" t="s">
        <v>150</v>
      </c>
      <c r="E3" s="258"/>
      <c r="F3" s="258"/>
      <c r="G3" s="258" t="s">
        <v>108</v>
      </c>
      <c r="H3" s="258"/>
      <c r="I3" s="258"/>
      <c r="J3" s="166"/>
      <c r="K3" s="259" t="s">
        <v>67</v>
      </c>
      <c r="L3" s="259"/>
      <c r="M3" s="10"/>
      <c r="N3" s="10"/>
      <c r="O3" s="10"/>
      <c r="Q3" s="9"/>
    </row>
    <row r="4" spans="1:34" s="8" customFormat="1" ht="21.65" customHeight="1">
      <c r="A4" s="168">
        <v>45764</v>
      </c>
      <c r="B4" s="249">
        <v>0.375</v>
      </c>
      <c r="C4" s="249"/>
      <c r="D4" s="250" t="s">
        <v>200</v>
      </c>
      <c r="E4" s="251"/>
      <c r="F4" s="251"/>
      <c r="G4" s="250" t="str">
        <f>E32</f>
        <v>Stableford</v>
      </c>
      <c r="H4" s="251"/>
      <c r="I4" s="251"/>
      <c r="J4" s="164"/>
      <c r="K4" s="252">
        <v>5000000</v>
      </c>
      <c r="L4" s="252"/>
      <c r="M4" s="11"/>
      <c r="N4" s="11"/>
      <c r="O4" s="11"/>
      <c r="Q4" s="9"/>
    </row>
    <row r="5" spans="1:34" s="8" customFormat="1" ht="27" customHeight="1">
      <c r="A5" s="12" t="s">
        <v>68</v>
      </c>
      <c r="B5" s="13" t="s">
        <v>44</v>
      </c>
      <c r="C5" s="14" t="s">
        <v>69</v>
      </c>
      <c r="D5" s="15" t="s">
        <v>70</v>
      </c>
      <c r="E5" s="16" t="s">
        <v>71</v>
      </c>
      <c r="F5" s="17" t="s">
        <v>72</v>
      </c>
      <c r="G5" s="18" t="s">
        <v>73</v>
      </c>
      <c r="H5" s="18" t="s">
        <v>74</v>
      </c>
      <c r="I5" s="19" t="s">
        <v>75</v>
      </c>
      <c r="J5" s="20"/>
      <c r="K5" s="253" t="s">
        <v>76</v>
      </c>
      <c r="L5" s="254"/>
      <c r="M5" s="21"/>
      <c r="N5" s="21"/>
      <c r="O5" s="21"/>
      <c r="Q5" s="9">
        <v>2</v>
      </c>
      <c r="R5" s="8">
        <v>3</v>
      </c>
      <c r="S5" s="8">
        <v>4</v>
      </c>
      <c r="T5" s="8">
        <v>5</v>
      </c>
      <c r="U5" s="8">
        <v>6</v>
      </c>
      <c r="V5" s="8">
        <v>7</v>
      </c>
      <c r="W5" s="8">
        <v>8</v>
      </c>
      <c r="X5" s="8">
        <v>9</v>
      </c>
      <c r="Y5" s="8" t="s">
        <v>77</v>
      </c>
      <c r="AA5" s="9">
        <v>2</v>
      </c>
      <c r="AB5" s="8">
        <v>3</v>
      </c>
      <c r="AC5" s="8">
        <v>4</v>
      </c>
      <c r="AD5" s="8">
        <v>5</v>
      </c>
      <c r="AE5" s="8">
        <v>6</v>
      </c>
      <c r="AF5" s="8">
        <v>7</v>
      </c>
      <c r="AG5" s="8">
        <v>8</v>
      </c>
      <c r="AH5" s="8">
        <v>9</v>
      </c>
    </row>
    <row r="6" spans="1:34" s="32" customFormat="1" ht="18" customHeight="1">
      <c r="A6" t="s">
        <v>4</v>
      </c>
      <c r="B6" s="22">
        <v>38</v>
      </c>
      <c r="C6" s="22">
        <v>29</v>
      </c>
      <c r="D6" s="22">
        <v>0</v>
      </c>
      <c r="E6" s="22">
        <v>1</v>
      </c>
      <c r="F6" s="25">
        <v>12</v>
      </c>
      <c r="G6" s="26">
        <f>IF(D6&gt;0,L$12,0)</f>
        <v>0</v>
      </c>
      <c r="H6" s="26">
        <v>1000000</v>
      </c>
      <c r="I6" s="27">
        <f>G6+H6</f>
        <v>1000000</v>
      </c>
      <c r="J6" s="28"/>
      <c r="K6" s="29">
        <v>0.2</v>
      </c>
      <c r="L6" s="30">
        <f t="shared" ref="L6:L29" si="0">$K$4*K6</f>
        <v>1000000</v>
      </c>
      <c r="M6" s="31">
        <v>12</v>
      </c>
      <c r="N6" s="31">
        <f t="shared" ref="N6:N7" si="1">IF(E6=0,0,IF(E6=E5,VLOOKUP(E6,Z:AH,VLOOKUP(E6,P:Y,10,0),0),IF(P6=E6,VLOOKUP(E6,Z:AH,VLOOKUP(E6,P:Y,10,0),0),M6)))</f>
        <v>12</v>
      </c>
      <c r="O6" s="31">
        <f t="shared" ref="O6:O25" si="2">IF(E6=0,0,IF(E6=E5,VLOOKUP(E6,P:X,VLOOKUP(E6,P:Y,10,0),0),IF(P6=E6,VLOOKUP(E6,P:X,VLOOKUP(E6,P:Y,10,0),0),L6)))</f>
        <v>1000000</v>
      </c>
      <c r="P6" s="8" t="s">
        <v>78</v>
      </c>
      <c r="Q6" s="9"/>
      <c r="R6" s="8"/>
      <c r="S6" s="8"/>
      <c r="T6" s="8"/>
      <c r="U6" s="8"/>
      <c r="V6" s="8"/>
      <c r="W6" s="8"/>
      <c r="X6" s="8"/>
      <c r="Y6" s="31">
        <f t="shared" ref="Y6:Y29" si="3">COUNTIF(E6:E29,P6)</f>
        <v>0</v>
      </c>
      <c r="Z6" s="31" t="str">
        <f>+P6</f>
        <v>T1</v>
      </c>
      <c r="AA6" s="9"/>
      <c r="AB6" s="8"/>
      <c r="AC6" s="8"/>
      <c r="AD6" s="8"/>
      <c r="AE6" s="8"/>
      <c r="AF6" s="8"/>
      <c r="AG6" s="8"/>
      <c r="AH6" s="8"/>
    </row>
    <row r="7" spans="1:34" s="32" customFormat="1" ht="18" customHeight="1">
      <c r="A7" s="22" t="s">
        <v>34</v>
      </c>
      <c r="B7" s="22">
        <v>36</v>
      </c>
      <c r="C7" s="22">
        <v>36</v>
      </c>
      <c r="D7" s="22">
        <v>0</v>
      </c>
      <c r="E7" s="22">
        <v>2</v>
      </c>
      <c r="F7" s="25">
        <v>10</v>
      </c>
      <c r="G7" s="26">
        <f t="shared" ref="G7:G29" si="4">IF(D7&gt;0,L$12,0)</f>
        <v>0</v>
      </c>
      <c r="H7" s="26">
        <v>800000</v>
      </c>
      <c r="I7" s="27">
        <f t="shared" ref="I7:I29" si="5">G7+H7</f>
        <v>800000</v>
      </c>
      <c r="J7" s="28"/>
      <c r="K7" s="29">
        <v>0.16</v>
      </c>
      <c r="L7" s="30">
        <f t="shared" si="0"/>
        <v>800000</v>
      </c>
      <c r="M7" s="31">
        <v>10</v>
      </c>
      <c r="N7" s="31">
        <f t="shared" si="1"/>
        <v>10</v>
      </c>
      <c r="O7" s="31">
        <f t="shared" si="2"/>
        <v>800000</v>
      </c>
      <c r="P7" s="8" t="s">
        <v>79</v>
      </c>
      <c r="Q7" s="9">
        <f>SUM($L7:$L8)/Q$5</f>
        <v>725000</v>
      </c>
      <c r="R7" s="9">
        <f>SUM($L7:$L9)/R$5</f>
        <v>650000</v>
      </c>
      <c r="S7" s="9">
        <f>SUM($L7:$L10)/S$5</f>
        <v>587500</v>
      </c>
      <c r="T7" s="9">
        <f>SUM($L7:$L11)/T$5</f>
        <v>540000</v>
      </c>
      <c r="U7" s="9">
        <f>SUM($L7:$L12)/U$5</f>
        <v>500000</v>
      </c>
      <c r="V7" s="9">
        <f>SUM($L7:$L13)/V$5</f>
        <v>464285.71428571426</v>
      </c>
      <c r="W7" s="9">
        <f>SUM($L7:$L14)/W$5</f>
        <v>425000</v>
      </c>
      <c r="X7" s="9">
        <f>SUM($L7:$L15)/X$5</f>
        <v>388888.88888888888</v>
      </c>
      <c r="Y7" s="31">
        <f t="shared" si="3"/>
        <v>0</v>
      </c>
      <c r="Z7" s="31" t="str">
        <f t="shared" ref="Z7:Z29" si="6">+P7</f>
        <v>T2</v>
      </c>
      <c r="AA7" s="33">
        <f>SUM($M7:$M8)/AA$5</f>
        <v>9</v>
      </c>
      <c r="AB7" s="33">
        <f>SUM($M7:$M9)/AB$5</f>
        <v>8.3333333333333339</v>
      </c>
      <c r="AC7" s="33">
        <f>SUM($M7:$M10)/AC$5</f>
        <v>7.75</v>
      </c>
      <c r="AD7" s="33">
        <f>SUM($M7:$M11)/AD$5</f>
        <v>7.2</v>
      </c>
      <c r="AE7" s="33">
        <f>SUM($M7:$M12)/AE$5</f>
        <v>6.666666666666667</v>
      </c>
      <c r="AF7" s="33">
        <f>SUM($M7:$M13)/AF$5</f>
        <v>6.1428571428571432</v>
      </c>
      <c r="AG7" s="33">
        <f>SUM($M7:$M14)/AG$5</f>
        <v>5.625</v>
      </c>
      <c r="AH7" s="33">
        <f>SUM($M7:$M15)/AH$5</f>
        <v>5.1111111111111107</v>
      </c>
    </row>
    <row r="8" spans="1:34" s="32" customFormat="1" ht="18" customHeight="1">
      <c r="A8" s="22" t="s">
        <v>14</v>
      </c>
      <c r="B8" s="22">
        <v>35</v>
      </c>
      <c r="C8" s="22">
        <v>34</v>
      </c>
      <c r="D8" s="22">
        <v>0</v>
      </c>
      <c r="E8" s="22">
        <v>3</v>
      </c>
      <c r="F8" s="25">
        <v>8</v>
      </c>
      <c r="G8" s="26">
        <f t="shared" si="4"/>
        <v>0</v>
      </c>
      <c r="H8" s="26">
        <v>650000</v>
      </c>
      <c r="I8" s="27">
        <f t="shared" si="5"/>
        <v>650000</v>
      </c>
      <c r="J8" s="28"/>
      <c r="K8" s="29">
        <v>0.13</v>
      </c>
      <c r="L8" s="30">
        <f t="shared" si="0"/>
        <v>650000</v>
      </c>
      <c r="M8" s="31">
        <v>8</v>
      </c>
      <c r="N8" s="31">
        <f>IF(E8=0,0,IF(E8=E7,VLOOKUP(E8,Z:AH,VLOOKUP(E8,P:Y,10,0),0),IF(P8=E8,VLOOKUP(E8,Z:AH,VLOOKUP(E8,P:Y,10,0),0),M8)))</f>
        <v>8</v>
      </c>
      <c r="O8" s="31">
        <f t="shared" si="2"/>
        <v>650000</v>
      </c>
      <c r="P8" s="8" t="s">
        <v>80</v>
      </c>
      <c r="Q8" s="9">
        <f t="shared" ref="Q8:Q29" si="7">SUM($L8:$L9)/Q$5</f>
        <v>575000</v>
      </c>
      <c r="R8" s="9">
        <f t="shared" ref="R8:R29" si="8">SUM($L8:$L10)/R$5</f>
        <v>516666.66666666669</v>
      </c>
      <c r="S8" s="9">
        <f t="shared" ref="S8:S29" si="9">SUM($L8:$L11)/S$5</f>
        <v>475000</v>
      </c>
      <c r="T8" s="9">
        <f t="shared" ref="T8:T29" si="10">SUM($L8:$L12)/T$5</f>
        <v>440000</v>
      </c>
      <c r="U8" s="9">
        <f t="shared" ref="U8:U29" si="11">SUM($L8:$L13)/U$5</f>
        <v>408333.33333333331</v>
      </c>
      <c r="V8" s="9">
        <f t="shared" ref="V8:V29" si="12">SUM($L8:$L14)/V$5</f>
        <v>371428.57142857142</v>
      </c>
      <c r="W8" s="9">
        <f t="shared" ref="W8:W29" si="13">SUM($L8:$L15)/W$5</f>
        <v>337500</v>
      </c>
      <c r="X8" s="9">
        <f t="shared" ref="X8:X29" si="14">SUM($L8:$L16)/X$5</f>
        <v>305555.55555555556</v>
      </c>
      <c r="Y8" s="31">
        <f t="shared" si="3"/>
        <v>0</v>
      </c>
      <c r="Z8" s="31" t="str">
        <f t="shared" si="6"/>
        <v>T3</v>
      </c>
      <c r="AA8" s="33">
        <f t="shared" ref="AA8:AA29" si="15">SUM($M8:$M9)/AA$5</f>
        <v>7.5</v>
      </c>
      <c r="AB8" s="33">
        <f t="shared" ref="AB8:AB29" si="16">SUM($M8:$M10)/AB$5</f>
        <v>7</v>
      </c>
      <c r="AC8" s="33">
        <f t="shared" ref="AC8:AC29" si="17">SUM($M8:$M11)/AC$5</f>
        <v>6.5</v>
      </c>
      <c r="AD8" s="33">
        <f t="shared" ref="AD8:AD29" si="18">SUM($M8:$M12)/AD$5</f>
        <v>6</v>
      </c>
      <c r="AE8" s="33">
        <f t="shared" ref="AE8:AE29" si="19">SUM($M8:$M13)/AE$5</f>
        <v>5.5</v>
      </c>
      <c r="AF8" s="33">
        <f t="shared" ref="AF8:AF29" si="20">SUM($M8:$M14)/AF$5</f>
        <v>5</v>
      </c>
      <c r="AG8" s="33">
        <f t="shared" ref="AG8:AG29" si="21">SUM($M8:$M15)/AG$5</f>
        <v>4.5</v>
      </c>
      <c r="AH8" s="33">
        <f t="shared" ref="AH8:AH29" si="22">SUM($M8:$M16)/AH$5</f>
        <v>4</v>
      </c>
    </row>
    <row r="9" spans="1:34" s="32" customFormat="1" ht="18" customHeight="1">
      <c r="A9" s="22" t="s">
        <v>18</v>
      </c>
      <c r="B9" s="22">
        <v>33</v>
      </c>
      <c r="C9" s="22">
        <v>35</v>
      </c>
      <c r="D9" s="22">
        <v>0</v>
      </c>
      <c r="E9" s="22">
        <v>4</v>
      </c>
      <c r="F9" s="25">
        <v>7</v>
      </c>
      <c r="G9" s="26">
        <f t="shared" si="4"/>
        <v>0</v>
      </c>
      <c r="H9" s="26">
        <v>500000</v>
      </c>
      <c r="I9" s="27">
        <f t="shared" si="5"/>
        <v>500000</v>
      </c>
      <c r="J9" s="28"/>
      <c r="K9" s="29">
        <v>0.1</v>
      </c>
      <c r="L9" s="30">
        <f t="shared" si="0"/>
        <v>500000</v>
      </c>
      <c r="M9" s="31">
        <v>7</v>
      </c>
      <c r="N9" s="31">
        <f t="shared" ref="N9:N29" si="23">IF(E9=0,0,IF(E9=E8,VLOOKUP(E9,Z:AH,VLOOKUP(E9,P:Y,10,0),0),IF(P9=E9,VLOOKUP(E9,Z:AH,VLOOKUP(E9,P:Y,10,0),0),M9)))</f>
        <v>7</v>
      </c>
      <c r="O9" s="31">
        <f t="shared" si="2"/>
        <v>500000</v>
      </c>
      <c r="P9" s="8" t="s">
        <v>81</v>
      </c>
      <c r="Q9" s="9">
        <f t="shared" si="7"/>
        <v>450000</v>
      </c>
      <c r="R9" s="9">
        <f t="shared" si="8"/>
        <v>416666.66666666669</v>
      </c>
      <c r="S9" s="9">
        <f t="shared" si="9"/>
        <v>387500</v>
      </c>
      <c r="T9" s="9">
        <f t="shared" si="10"/>
        <v>360000</v>
      </c>
      <c r="U9" s="9">
        <f t="shared" si="11"/>
        <v>325000</v>
      </c>
      <c r="V9" s="9">
        <f t="shared" si="12"/>
        <v>292857.14285714284</v>
      </c>
      <c r="W9" s="9">
        <f t="shared" si="13"/>
        <v>262500</v>
      </c>
      <c r="X9" s="9">
        <f t="shared" si="14"/>
        <v>238888.88888888888</v>
      </c>
      <c r="Y9" s="31">
        <f t="shared" si="3"/>
        <v>0</v>
      </c>
      <c r="Z9" s="31" t="str">
        <f t="shared" si="6"/>
        <v>T4</v>
      </c>
      <c r="AA9" s="33">
        <f t="shared" si="15"/>
        <v>6.5</v>
      </c>
      <c r="AB9" s="33">
        <f t="shared" si="16"/>
        <v>6</v>
      </c>
      <c r="AC9" s="33">
        <f t="shared" si="17"/>
        <v>5.5</v>
      </c>
      <c r="AD9" s="33">
        <f t="shared" si="18"/>
        <v>5</v>
      </c>
      <c r="AE9" s="33">
        <f t="shared" si="19"/>
        <v>4.5</v>
      </c>
      <c r="AF9" s="33">
        <f t="shared" si="20"/>
        <v>4</v>
      </c>
      <c r="AG9" s="33">
        <f t="shared" si="21"/>
        <v>3.5</v>
      </c>
      <c r="AH9" s="33">
        <f t="shared" si="22"/>
        <v>3.1111111111111112</v>
      </c>
    </row>
    <row r="10" spans="1:34" s="32" customFormat="1" ht="18" customHeight="1">
      <c r="A10" s="22" t="s">
        <v>0</v>
      </c>
      <c r="B10" s="22">
        <v>33</v>
      </c>
      <c r="C10" s="22">
        <v>37</v>
      </c>
      <c r="D10" s="22">
        <v>0</v>
      </c>
      <c r="E10" s="22">
        <v>5</v>
      </c>
      <c r="F10" s="25">
        <v>6</v>
      </c>
      <c r="G10" s="26">
        <f t="shared" si="4"/>
        <v>0</v>
      </c>
      <c r="H10" s="26">
        <v>400000</v>
      </c>
      <c r="I10" s="27">
        <f t="shared" si="5"/>
        <v>400000</v>
      </c>
      <c r="J10" s="28"/>
      <c r="K10" s="29">
        <v>0.08</v>
      </c>
      <c r="L10" s="30">
        <f t="shared" si="0"/>
        <v>400000</v>
      </c>
      <c r="M10" s="31">
        <v>6</v>
      </c>
      <c r="N10" s="31">
        <f t="shared" si="23"/>
        <v>6</v>
      </c>
      <c r="O10" s="31">
        <f t="shared" si="2"/>
        <v>400000</v>
      </c>
      <c r="P10" s="8" t="s">
        <v>82</v>
      </c>
      <c r="Q10" s="9">
        <f t="shared" si="7"/>
        <v>375000</v>
      </c>
      <c r="R10" s="9">
        <f t="shared" si="8"/>
        <v>350000</v>
      </c>
      <c r="S10" s="9">
        <f t="shared" si="9"/>
        <v>325000</v>
      </c>
      <c r="T10" s="9">
        <f t="shared" si="10"/>
        <v>290000</v>
      </c>
      <c r="U10" s="9">
        <f t="shared" si="11"/>
        <v>258333.33333333334</v>
      </c>
      <c r="V10" s="9">
        <f t="shared" si="12"/>
        <v>228571.42857142858</v>
      </c>
      <c r="W10" s="9">
        <f t="shared" si="13"/>
        <v>206250</v>
      </c>
      <c r="X10" s="9">
        <f t="shared" si="14"/>
        <v>188888.88888888888</v>
      </c>
      <c r="Y10" s="31">
        <f t="shared" si="3"/>
        <v>0</v>
      </c>
      <c r="Z10" s="31" t="str">
        <f t="shared" si="6"/>
        <v>T5</v>
      </c>
      <c r="AA10" s="33">
        <f t="shared" si="15"/>
        <v>5.5</v>
      </c>
      <c r="AB10" s="33">
        <f t="shared" si="16"/>
        <v>5</v>
      </c>
      <c r="AC10" s="33">
        <f t="shared" si="17"/>
        <v>4.5</v>
      </c>
      <c r="AD10" s="33">
        <f t="shared" si="18"/>
        <v>4</v>
      </c>
      <c r="AE10" s="33">
        <f t="shared" si="19"/>
        <v>3.5</v>
      </c>
      <c r="AF10" s="33">
        <f t="shared" si="20"/>
        <v>3</v>
      </c>
      <c r="AG10" s="33">
        <f t="shared" si="21"/>
        <v>2.625</v>
      </c>
      <c r="AH10" s="33">
        <f t="shared" si="22"/>
        <v>2.3333333333333335</v>
      </c>
    </row>
    <row r="11" spans="1:34" s="32" customFormat="1" ht="18" customHeight="1">
      <c r="A11" s="22" t="s">
        <v>40</v>
      </c>
      <c r="B11" s="22">
        <v>31</v>
      </c>
      <c r="C11" s="22">
        <v>36</v>
      </c>
      <c r="D11" s="22">
        <v>0</v>
      </c>
      <c r="E11" s="22">
        <v>6</v>
      </c>
      <c r="F11" s="25">
        <v>5</v>
      </c>
      <c r="G11" s="26">
        <f t="shared" si="4"/>
        <v>0</v>
      </c>
      <c r="H11" s="26">
        <v>350000.00000000006</v>
      </c>
      <c r="I11" s="27">
        <f t="shared" si="5"/>
        <v>350000.00000000006</v>
      </c>
      <c r="J11" s="28"/>
      <c r="K11" s="29">
        <v>7.0000000000000007E-2</v>
      </c>
      <c r="L11" s="30">
        <f t="shared" si="0"/>
        <v>350000.00000000006</v>
      </c>
      <c r="M11" s="31">
        <v>5</v>
      </c>
      <c r="N11" s="31">
        <f t="shared" si="23"/>
        <v>5</v>
      </c>
      <c r="O11" s="31">
        <f t="shared" si="2"/>
        <v>350000.00000000006</v>
      </c>
      <c r="P11" s="8" t="s">
        <v>83</v>
      </c>
      <c r="Q11" s="9">
        <f t="shared" si="7"/>
        <v>325000</v>
      </c>
      <c r="R11" s="9">
        <f t="shared" si="8"/>
        <v>300000</v>
      </c>
      <c r="S11" s="9">
        <f t="shared" si="9"/>
        <v>262500</v>
      </c>
      <c r="T11" s="9">
        <f t="shared" si="10"/>
        <v>230000</v>
      </c>
      <c r="U11" s="9">
        <f t="shared" si="11"/>
        <v>200000</v>
      </c>
      <c r="V11" s="9">
        <f t="shared" si="12"/>
        <v>178571.42857142858</v>
      </c>
      <c r="W11" s="9">
        <f t="shared" si="13"/>
        <v>162500</v>
      </c>
      <c r="X11" s="9">
        <f t="shared" si="14"/>
        <v>150000</v>
      </c>
      <c r="Y11" s="31">
        <f t="shared" si="3"/>
        <v>0</v>
      </c>
      <c r="Z11" s="31" t="str">
        <f t="shared" si="6"/>
        <v>T6</v>
      </c>
      <c r="AA11" s="33">
        <f t="shared" si="15"/>
        <v>4.5</v>
      </c>
      <c r="AB11" s="33">
        <f t="shared" si="16"/>
        <v>4</v>
      </c>
      <c r="AC11" s="33">
        <f t="shared" si="17"/>
        <v>3.5</v>
      </c>
      <c r="AD11" s="33">
        <f t="shared" si="18"/>
        <v>3</v>
      </c>
      <c r="AE11" s="33">
        <f t="shared" si="19"/>
        <v>2.5</v>
      </c>
      <c r="AF11" s="33">
        <f t="shared" si="20"/>
        <v>2.1428571428571428</v>
      </c>
      <c r="AG11" s="33">
        <f t="shared" si="21"/>
        <v>1.875</v>
      </c>
      <c r="AH11" s="33">
        <f t="shared" si="22"/>
        <v>1.6666666666666667</v>
      </c>
    </row>
    <row r="12" spans="1:34" s="32" customFormat="1" ht="18" customHeight="1">
      <c r="A12" s="22" t="s">
        <v>10</v>
      </c>
      <c r="B12" s="22">
        <v>28</v>
      </c>
      <c r="C12" s="22">
        <v>32</v>
      </c>
      <c r="D12" s="22">
        <v>0</v>
      </c>
      <c r="E12" s="22">
        <v>7</v>
      </c>
      <c r="F12" s="25">
        <v>4</v>
      </c>
      <c r="G12" s="26">
        <f t="shared" si="4"/>
        <v>0</v>
      </c>
      <c r="H12" s="26">
        <v>300000</v>
      </c>
      <c r="I12" s="27">
        <f t="shared" si="5"/>
        <v>300000</v>
      </c>
      <c r="J12" s="28"/>
      <c r="K12" s="29">
        <v>0.06</v>
      </c>
      <c r="L12" s="30">
        <f t="shared" si="0"/>
        <v>300000</v>
      </c>
      <c r="M12" s="31">
        <v>4</v>
      </c>
      <c r="N12" s="31">
        <f t="shared" si="23"/>
        <v>4</v>
      </c>
      <c r="O12" s="31">
        <f t="shared" si="2"/>
        <v>300000</v>
      </c>
      <c r="P12" s="8" t="s">
        <v>84</v>
      </c>
      <c r="Q12" s="9">
        <f t="shared" si="7"/>
        <v>275000</v>
      </c>
      <c r="R12" s="9">
        <f t="shared" si="8"/>
        <v>233333.33333333334</v>
      </c>
      <c r="S12" s="9">
        <f t="shared" si="9"/>
        <v>200000</v>
      </c>
      <c r="T12" s="9">
        <f t="shared" si="10"/>
        <v>170000</v>
      </c>
      <c r="U12" s="9">
        <f t="shared" si="11"/>
        <v>150000</v>
      </c>
      <c r="V12" s="9">
        <f t="shared" si="12"/>
        <v>135714.28571428571</v>
      </c>
      <c r="W12" s="9">
        <f t="shared" si="13"/>
        <v>125000</v>
      </c>
      <c r="X12" s="9">
        <f t="shared" si="14"/>
        <v>116666.66666666667</v>
      </c>
      <c r="Y12" s="31">
        <f t="shared" si="3"/>
        <v>0</v>
      </c>
      <c r="Z12" s="31" t="str">
        <f t="shared" si="6"/>
        <v>T7</v>
      </c>
      <c r="AA12" s="33">
        <f t="shared" si="15"/>
        <v>3.5</v>
      </c>
      <c r="AB12" s="33">
        <f t="shared" si="16"/>
        <v>3</v>
      </c>
      <c r="AC12" s="33">
        <f t="shared" si="17"/>
        <v>2.5</v>
      </c>
      <c r="AD12" s="33">
        <f t="shared" si="18"/>
        <v>2</v>
      </c>
      <c r="AE12" s="33">
        <f t="shared" si="19"/>
        <v>1.6666666666666667</v>
      </c>
      <c r="AF12" s="33">
        <f t="shared" si="20"/>
        <v>1.4285714285714286</v>
      </c>
      <c r="AG12" s="33">
        <f t="shared" si="21"/>
        <v>1.25</v>
      </c>
      <c r="AH12" s="33">
        <f t="shared" si="22"/>
        <v>1.1111111111111112</v>
      </c>
    </row>
    <row r="13" spans="1:34" s="32" customFormat="1" ht="18" customHeight="1">
      <c r="A13" s="22" t="s">
        <v>6</v>
      </c>
      <c r="B13" s="22">
        <v>26</v>
      </c>
      <c r="C13" s="22">
        <v>35</v>
      </c>
      <c r="D13" s="22">
        <v>0</v>
      </c>
      <c r="E13" s="22">
        <v>8</v>
      </c>
      <c r="F13" s="25">
        <v>3</v>
      </c>
      <c r="G13" s="26">
        <f t="shared" si="4"/>
        <v>0</v>
      </c>
      <c r="H13" s="26">
        <v>250000</v>
      </c>
      <c r="I13" s="27">
        <f t="shared" si="5"/>
        <v>250000</v>
      </c>
      <c r="J13" s="28"/>
      <c r="K13" s="29">
        <v>0.05</v>
      </c>
      <c r="L13" s="30">
        <f t="shared" si="0"/>
        <v>250000</v>
      </c>
      <c r="M13" s="31">
        <v>3</v>
      </c>
      <c r="N13" s="31">
        <f t="shared" si="23"/>
        <v>3</v>
      </c>
      <c r="O13" s="31">
        <f t="shared" si="2"/>
        <v>250000</v>
      </c>
      <c r="P13" s="8" t="s">
        <v>85</v>
      </c>
      <c r="Q13" s="9">
        <f t="shared" si="7"/>
        <v>200000</v>
      </c>
      <c r="R13" s="9">
        <f t="shared" si="8"/>
        <v>166666.66666666666</v>
      </c>
      <c r="S13" s="9">
        <f t="shared" si="9"/>
        <v>137500</v>
      </c>
      <c r="T13" s="9">
        <f t="shared" si="10"/>
        <v>120000</v>
      </c>
      <c r="U13" s="9">
        <f t="shared" si="11"/>
        <v>108333.33333333333</v>
      </c>
      <c r="V13" s="9">
        <f t="shared" si="12"/>
        <v>100000</v>
      </c>
      <c r="W13" s="9">
        <f t="shared" si="13"/>
        <v>93750</v>
      </c>
      <c r="X13" s="9">
        <f t="shared" si="14"/>
        <v>88888.888888888891</v>
      </c>
      <c r="Y13" s="31">
        <f t="shared" si="3"/>
        <v>0</v>
      </c>
      <c r="Z13" s="31" t="str">
        <f t="shared" si="6"/>
        <v>T8</v>
      </c>
      <c r="AA13" s="33">
        <f t="shared" si="15"/>
        <v>2.5</v>
      </c>
      <c r="AB13" s="33">
        <f t="shared" si="16"/>
        <v>2</v>
      </c>
      <c r="AC13" s="33">
        <f t="shared" si="17"/>
        <v>1.5</v>
      </c>
      <c r="AD13" s="33">
        <f t="shared" si="18"/>
        <v>1.2</v>
      </c>
      <c r="AE13" s="33">
        <f t="shared" si="19"/>
        <v>1</v>
      </c>
      <c r="AF13" s="33">
        <f t="shared" si="20"/>
        <v>0.8571428571428571</v>
      </c>
      <c r="AG13" s="33">
        <f t="shared" si="21"/>
        <v>0.75</v>
      </c>
      <c r="AH13" s="33">
        <f t="shared" si="22"/>
        <v>0.66666666666666663</v>
      </c>
    </row>
    <row r="14" spans="1:34" s="32" customFormat="1" ht="18" customHeight="1">
      <c r="A14" s="22" t="s">
        <v>2</v>
      </c>
      <c r="B14" s="22">
        <v>26</v>
      </c>
      <c r="C14" s="22">
        <v>41</v>
      </c>
      <c r="D14" s="22">
        <v>0</v>
      </c>
      <c r="E14" s="22">
        <v>9</v>
      </c>
      <c r="F14" s="25">
        <v>2</v>
      </c>
      <c r="G14" s="26">
        <f t="shared" si="4"/>
        <v>0</v>
      </c>
      <c r="H14" s="26">
        <v>150000</v>
      </c>
      <c r="I14" s="27">
        <f t="shared" si="5"/>
        <v>150000</v>
      </c>
      <c r="J14" s="28"/>
      <c r="K14" s="29">
        <v>0.03</v>
      </c>
      <c r="L14" s="30">
        <f t="shared" si="0"/>
        <v>150000</v>
      </c>
      <c r="M14" s="31">
        <v>2</v>
      </c>
      <c r="N14" s="31">
        <f t="shared" si="23"/>
        <v>2</v>
      </c>
      <c r="O14" s="31">
        <f t="shared" si="2"/>
        <v>150000</v>
      </c>
      <c r="P14" s="8" t="s">
        <v>86</v>
      </c>
      <c r="Q14" s="9">
        <f t="shared" si="7"/>
        <v>125000</v>
      </c>
      <c r="R14" s="9">
        <f t="shared" si="8"/>
        <v>100000</v>
      </c>
      <c r="S14" s="9">
        <f t="shared" si="9"/>
        <v>87500</v>
      </c>
      <c r="T14" s="9">
        <f t="shared" si="10"/>
        <v>80000</v>
      </c>
      <c r="U14" s="9">
        <f t="shared" si="11"/>
        <v>75000</v>
      </c>
      <c r="V14" s="9">
        <f t="shared" si="12"/>
        <v>71428.571428571435</v>
      </c>
      <c r="W14" s="9">
        <f t="shared" si="13"/>
        <v>68750</v>
      </c>
      <c r="X14" s="9">
        <f t="shared" si="14"/>
        <v>66666.666666666672</v>
      </c>
      <c r="Y14" s="31">
        <f t="shared" si="3"/>
        <v>0</v>
      </c>
      <c r="Z14" s="31" t="str">
        <f t="shared" si="6"/>
        <v>T9</v>
      </c>
      <c r="AA14" s="33">
        <f t="shared" si="15"/>
        <v>1.5</v>
      </c>
      <c r="AB14" s="33">
        <f t="shared" si="16"/>
        <v>1</v>
      </c>
      <c r="AC14" s="33">
        <f t="shared" si="17"/>
        <v>0.75</v>
      </c>
      <c r="AD14" s="33">
        <f t="shared" si="18"/>
        <v>0.6</v>
      </c>
      <c r="AE14" s="33">
        <f t="shared" si="19"/>
        <v>0.5</v>
      </c>
      <c r="AF14" s="33">
        <f t="shared" si="20"/>
        <v>0.42857142857142855</v>
      </c>
      <c r="AG14" s="33">
        <f t="shared" si="21"/>
        <v>0.375</v>
      </c>
      <c r="AH14" s="33">
        <f t="shared" si="22"/>
        <v>0.33333333333333331</v>
      </c>
    </row>
    <row r="15" spans="1:34" s="32" customFormat="1" ht="18" customHeight="1">
      <c r="A15" s="22" t="s">
        <v>30</v>
      </c>
      <c r="B15" s="22">
        <v>19</v>
      </c>
      <c r="C15" s="22">
        <v>40</v>
      </c>
      <c r="D15" s="22">
        <v>0</v>
      </c>
      <c r="E15" s="22">
        <v>10</v>
      </c>
      <c r="F15" s="25">
        <v>1</v>
      </c>
      <c r="G15" s="26">
        <f t="shared" si="4"/>
        <v>0</v>
      </c>
      <c r="H15" s="26">
        <v>100000</v>
      </c>
      <c r="I15" s="27">
        <f t="shared" si="5"/>
        <v>100000</v>
      </c>
      <c r="J15" s="28"/>
      <c r="K15" s="29">
        <v>0.02</v>
      </c>
      <c r="L15" s="30">
        <f t="shared" si="0"/>
        <v>100000</v>
      </c>
      <c r="M15" s="31">
        <v>1</v>
      </c>
      <c r="N15" s="31">
        <f t="shared" si="23"/>
        <v>1</v>
      </c>
      <c r="O15" s="31">
        <f t="shared" si="2"/>
        <v>100000</v>
      </c>
      <c r="P15" s="8" t="s">
        <v>87</v>
      </c>
      <c r="Q15" s="9">
        <f t="shared" si="7"/>
        <v>75000</v>
      </c>
      <c r="R15" s="9">
        <f t="shared" si="8"/>
        <v>66666.666666666672</v>
      </c>
      <c r="S15" s="9">
        <f t="shared" si="9"/>
        <v>62500</v>
      </c>
      <c r="T15" s="9">
        <f t="shared" si="10"/>
        <v>60000</v>
      </c>
      <c r="U15" s="9">
        <f t="shared" si="11"/>
        <v>58333.333333333336</v>
      </c>
      <c r="V15" s="9">
        <f t="shared" si="12"/>
        <v>57142.857142857145</v>
      </c>
      <c r="W15" s="9">
        <f t="shared" si="13"/>
        <v>56250</v>
      </c>
      <c r="X15" s="9">
        <f t="shared" si="14"/>
        <v>55555.555555555555</v>
      </c>
      <c r="Y15" s="31">
        <f t="shared" si="3"/>
        <v>0</v>
      </c>
      <c r="Z15" s="31" t="str">
        <f t="shared" si="6"/>
        <v>T10</v>
      </c>
      <c r="AA15" s="33">
        <f t="shared" si="15"/>
        <v>0.5</v>
      </c>
      <c r="AB15" s="33">
        <f t="shared" si="16"/>
        <v>0.33333333333333331</v>
      </c>
      <c r="AC15" s="33">
        <f t="shared" si="17"/>
        <v>0.25</v>
      </c>
      <c r="AD15" s="33">
        <f t="shared" si="18"/>
        <v>0.2</v>
      </c>
      <c r="AE15" s="33">
        <f t="shared" si="19"/>
        <v>0.16666666666666666</v>
      </c>
      <c r="AF15" s="33">
        <f t="shared" si="20"/>
        <v>0.14285714285714285</v>
      </c>
      <c r="AG15" s="33">
        <f t="shared" si="21"/>
        <v>0.125</v>
      </c>
      <c r="AH15" s="33">
        <f t="shared" si="22"/>
        <v>0.1111111111111111</v>
      </c>
    </row>
    <row r="16" spans="1:34" s="32" customFormat="1" ht="18" customHeight="1">
      <c r="A16" s="22"/>
      <c r="B16" s="22"/>
      <c r="C16" s="22"/>
      <c r="D16" s="22"/>
      <c r="E16" s="22"/>
      <c r="F16" s="25">
        <v>0</v>
      </c>
      <c r="G16" s="26">
        <f t="shared" si="4"/>
        <v>0</v>
      </c>
      <c r="H16" s="26">
        <v>50000</v>
      </c>
      <c r="I16" s="27">
        <f t="shared" si="5"/>
        <v>50000</v>
      </c>
      <c r="J16" s="28"/>
      <c r="K16" s="29">
        <v>0.01</v>
      </c>
      <c r="L16" s="30">
        <f t="shared" si="0"/>
        <v>50000</v>
      </c>
      <c r="M16" s="31">
        <v>0</v>
      </c>
      <c r="N16" s="31">
        <f t="shared" si="23"/>
        <v>0</v>
      </c>
      <c r="O16" s="31">
        <f t="shared" si="2"/>
        <v>0</v>
      </c>
      <c r="P16" s="8" t="s">
        <v>88</v>
      </c>
      <c r="Q16" s="9">
        <f t="shared" si="7"/>
        <v>50000</v>
      </c>
      <c r="R16" s="9">
        <f t="shared" si="8"/>
        <v>50000</v>
      </c>
      <c r="S16" s="9">
        <f t="shared" si="9"/>
        <v>50000</v>
      </c>
      <c r="T16" s="9">
        <f t="shared" si="10"/>
        <v>50000</v>
      </c>
      <c r="U16" s="9">
        <f t="shared" si="11"/>
        <v>50000</v>
      </c>
      <c r="V16" s="9">
        <f t="shared" si="12"/>
        <v>50000</v>
      </c>
      <c r="W16" s="9">
        <f t="shared" si="13"/>
        <v>50000</v>
      </c>
      <c r="X16" s="9">
        <f t="shared" si="14"/>
        <v>50000</v>
      </c>
      <c r="Y16" s="31">
        <f t="shared" si="3"/>
        <v>0</v>
      </c>
      <c r="Z16" s="31" t="str">
        <f t="shared" si="6"/>
        <v>T11</v>
      </c>
      <c r="AA16" s="33">
        <f t="shared" si="15"/>
        <v>0</v>
      </c>
      <c r="AB16" s="33">
        <f t="shared" si="16"/>
        <v>0</v>
      </c>
      <c r="AC16" s="33">
        <f t="shared" si="17"/>
        <v>0</v>
      </c>
      <c r="AD16" s="33">
        <f t="shared" si="18"/>
        <v>0</v>
      </c>
      <c r="AE16" s="33">
        <f t="shared" si="19"/>
        <v>0</v>
      </c>
      <c r="AF16" s="33">
        <f t="shared" si="20"/>
        <v>0</v>
      </c>
      <c r="AG16" s="33">
        <f t="shared" si="21"/>
        <v>0</v>
      </c>
      <c r="AH16" s="33">
        <f t="shared" si="22"/>
        <v>0</v>
      </c>
    </row>
    <row r="17" spans="1:34" s="32" customFormat="1" ht="18" customHeight="1">
      <c r="A17" s="22"/>
      <c r="B17" s="23"/>
      <c r="C17" s="23"/>
      <c r="D17" s="23"/>
      <c r="E17" s="23"/>
      <c r="F17" s="25">
        <v>0</v>
      </c>
      <c r="G17" s="26">
        <f t="shared" si="4"/>
        <v>0</v>
      </c>
      <c r="H17" s="26">
        <v>50000</v>
      </c>
      <c r="I17" s="27">
        <f t="shared" si="5"/>
        <v>50000</v>
      </c>
      <c r="J17" s="28"/>
      <c r="K17" s="29">
        <v>0.01</v>
      </c>
      <c r="L17" s="30">
        <f t="shared" si="0"/>
        <v>50000</v>
      </c>
      <c r="M17" s="31">
        <v>0</v>
      </c>
      <c r="N17" s="31">
        <f t="shared" si="23"/>
        <v>0</v>
      </c>
      <c r="O17" s="31">
        <f t="shared" si="2"/>
        <v>0</v>
      </c>
      <c r="P17" s="8" t="s">
        <v>89</v>
      </c>
      <c r="Q17" s="9">
        <f t="shared" si="7"/>
        <v>50000</v>
      </c>
      <c r="R17" s="9">
        <f t="shared" si="8"/>
        <v>50000</v>
      </c>
      <c r="S17" s="9">
        <f t="shared" si="9"/>
        <v>50000</v>
      </c>
      <c r="T17" s="9">
        <f t="shared" si="10"/>
        <v>50000</v>
      </c>
      <c r="U17" s="9">
        <f t="shared" si="11"/>
        <v>50000</v>
      </c>
      <c r="V17" s="9">
        <f t="shared" si="12"/>
        <v>50000</v>
      </c>
      <c r="W17" s="9">
        <f t="shared" si="13"/>
        <v>50000</v>
      </c>
      <c r="X17" s="9">
        <f t="shared" si="14"/>
        <v>50000</v>
      </c>
      <c r="Y17" s="31">
        <f t="shared" si="3"/>
        <v>0</v>
      </c>
      <c r="Z17" s="31" t="str">
        <f t="shared" si="6"/>
        <v>T12</v>
      </c>
      <c r="AA17" s="33">
        <f t="shared" si="15"/>
        <v>0</v>
      </c>
      <c r="AB17" s="33">
        <f t="shared" si="16"/>
        <v>0</v>
      </c>
      <c r="AC17" s="33">
        <f t="shared" si="17"/>
        <v>0</v>
      </c>
      <c r="AD17" s="33">
        <f t="shared" si="18"/>
        <v>0</v>
      </c>
      <c r="AE17" s="33">
        <f t="shared" si="19"/>
        <v>0</v>
      </c>
      <c r="AF17" s="33">
        <f t="shared" si="20"/>
        <v>0</v>
      </c>
      <c r="AG17" s="33">
        <f t="shared" si="21"/>
        <v>0</v>
      </c>
      <c r="AH17" s="33">
        <f t="shared" si="22"/>
        <v>0</v>
      </c>
    </row>
    <row r="18" spans="1:34" s="32" customFormat="1" ht="18" customHeight="1">
      <c r="A18" s="22"/>
      <c r="B18" s="23"/>
      <c r="C18" s="23"/>
      <c r="D18" s="23"/>
      <c r="E18" s="23"/>
      <c r="F18" s="25">
        <v>0</v>
      </c>
      <c r="G18" s="26">
        <f t="shared" si="4"/>
        <v>0</v>
      </c>
      <c r="H18" s="26">
        <v>50000</v>
      </c>
      <c r="I18" s="27">
        <f t="shared" si="5"/>
        <v>50000</v>
      </c>
      <c r="J18" s="28"/>
      <c r="K18" s="29">
        <v>0.01</v>
      </c>
      <c r="L18" s="30">
        <f t="shared" si="0"/>
        <v>50000</v>
      </c>
      <c r="M18" s="31">
        <v>0</v>
      </c>
      <c r="N18" s="31">
        <f t="shared" si="23"/>
        <v>0</v>
      </c>
      <c r="O18" s="31">
        <f t="shared" si="2"/>
        <v>0</v>
      </c>
      <c r="P18" s="8" t="s">
        <v>90</v>
      </c>
      <c r="Q18" s="9">
        <f t="shared" si="7"/>
        <v>50000</v>
      </c>
      <c r="R18" s="9">
        <f t="shared" si="8"/>
        <v>50000</v>
      </c>
      <c r="S18" s="9">
        <f t="shared" si="9"/>
        <v>50000</v>
      </c>
      <c r="T18" s="9">
        <f t="shared" si="10"/>
        <v>50000</v>
      </c>
      <c r="U18" s="9">
        <f t="shared" si="11"/>
        <v>50000</v>
      </c>
      <c r="V18" s="9">
        <f t="shared" si="12"/>
        <v>50000</v>
      </c>
      <c r="W18" s="9">
        <f t="shared" si="13"/>
        <v>50000</v>
      </c>
      <c r="X18" s="9">
        <f t="shared" si="14"/>
        <v>50000</v>
      </c>
      <c r="Y18" s="31">
        <f t="shared" si="3"/>
        <v>0</v>
      </c>
      <c r="Z18" s="31" t="str">
        <f t="shared" si="6"/>
        <v>T13</v>
      </c>
      <c r="AA18" s="33">
        <f t="shared" si="15"/>
        <v>0</v>
      </c>
      <c r="AB18" s="33">
        <f t="shared" si="16"/>
        <v>0</v>
      </c>
      <c r="AC18" s="33">
        <f t="shared" si="17"/>
        <v>0</v>
      </c>
      <c r="AD18" s="33">
        <f t="shared" si="18"/>
        <v>0</v>
      </c>
      <c r="AE18" s="33">
        <f t="shared" si="19"/>
        <v>0</v>
      </c>
      <c r="AF18" s="33">
        <f t="shared" si="20"/>
        <v>0</v>
      </c>
      <c r="AG18" s="33">
        <f t="shared" si="21"/>
        <v>0</v>
      </c>
      <c r="AH18" s="33">
        <f t="shared" si="22"/>
        <v>0</v>
      </c>
    </row>
    <row r="19" spans="1:34" s="32" customFormat="1" ht="18" customHeight="1">
      <c r="A19" s="22"/>
      <c r="B19" s="23"/>
      <c r="C19" s="23"/>
      <c r="D19" s="23"/>
      <c r="E19" s="23"/>
      <c r="F19" s="25">
        <v>0</v>
      </c>
      <c r="G19" s="26">
        <f t="shared" si="4"/>
        <v>0</v>
      </c>
      <c r="H19" s="26">
        <v>50000</v>
      </c>
      <c r="I19" s="27">
        <f t="shared" si="5"/>
        <v>50000</v>
      </c>
      <c r="J19" s="28"/>
      <c r="K19" s="29">
        <v>0.01</v>
      </c>
      <c r="L19" s="30">
        <f t="shared" si="0"/>
        <v>50000</v>
      </c>
      <c r="M19" s="31">
        <v>0</v>
      </c>
      <c r="N19" s="31">
        <f t="shared" si="23"/>
        <v>0</v>
      </c>
      <c r="O19" s="31">
        <f t="shared" si="2"/>
        <v>0</v>
      </c>
      <c r="P19" s="8" t="s">
        <v>91</v>
      </c>
      <c r="Q19" s="9">
        <f t="shared" si="7"/>
        <v>50000</v>
      </c>
      <c r="R19" s="9">
        <f t="shared" si="8"/>
        <v>50000</v>
      </c>
      <c r="S19" s="9">
        <f t="shared" si="9"/>
        <v>50000</v>
      </c>
      <c r="T19" s="9">
        <f t="shared" si="10"/>
        <v>50000</v>
      </c>
      <c r="U19" s="9">
        <f t="shared" si="11"/>
        <v>50000</v>
      </c>
      <c r="V19" s="9">
        <f t="shared" si="12"/>
        <v>50000</v>
      </c>
      <c r="W19" s="9">
        <f t="shared" si="13"/>
        <v>50000</v>
      </c>
      <c r="X19" s="9">
        <f t="shared" si="14"/>
        <v>50000</v>
      </c>
      <c r="Y19" s="31">
        <f t="shared" si="3"/>
        <v>0</v>
      </c>
      <c r="Z19" s="31" t="str">
        <f t="shared" si="6"/>
        <v>T14</v>
      </c>
      <c r="AA19" s="33">
        <f t="shared" si="15"/>
        <v>0</v>
      </c>
      <c r="AB19" s="33">
        <f t="shared" si="16"/>
        <v>0</v>
      </c>
      <c r="AC19" s="33">
        <f t="shared" si="17"/>
        <v>0</v>
      </c>
      <c r="AD19" s="33">
        <f t="shared" si="18"/>
        <v>0</v>
      </c>
      <c r="AE19" s="33">
        <f t="shared" si="19"/>
        <v>0</v>
      </c>
      <c r="AF19" s="33">
        <f t="shared" si="20"/>
        <v>0</v>
      </c>
      <c r="AG19" s="33">
        <f t="shared" si="21"/>
        <v>0</v>
      </c>
      <c r="AH19" s="33">
        <f t="shared" si="22"/>
        <v>0</v>
      </c>
    </row>
    <row r="20" spans="1:34" s="32" customFormat="1" ht="18" customHeight="1">
      <c r="A20" s="22"/>
      <c r="B20" s="23"/>
      <c r="C20" s="23"/>
      <c r="D20" s="23"/>
      <c r="E20" s="23"/>
      <c r="F20" s="25">
        <v>0</v>
      </c>
      <c r="G20" s="26">
        <f t="shared" si="4"/>
        <v>0</v>
      </c>
      <c r="H20" s="26">
        <v>50000</v>
      </c>
      <c r="I20" s="27">
        <f t="shared" si="5"/>
        <v>50000</v>
      </c>
      <c r="J20" s="28"/>
      <c r="K20" s="29">
        <v>0.01</v>
      </c>
      <c r="L20" s="30">
        <f t="shared" si="0"/>
        <v>50000</v>
      </c>
      <c r="M20" s="31">
        <v>0</v>
      </c>
      <c r="N20" s="31">
        <f t="shared" si="23"/>
        <v>0</v>
      </c>
      <c r="O20" s="31">
        <f t="shared" si="2"/>
        <v>0</v>
      </c>
      <c r="P20" s="8" t="s">
        <v>92</v>
      </c>
      <c r="Q20" s="9">
        <f t="shared" si="7"/>
        <v>50000</v>
      </c>
      <c r="R20" s="9">
        <f t="shared" si="8"/>
        <v>50000</v>
      </c>
      <c r="S20" s="9">
        <f t="shared" si="9"/>
        <v>50000</v>
      </c>
      <c r="T20" s="9">
        <f t="shared" si="10"/>
        <v>50000</v>
      </c>
      <c r="U20" s="9">
        <f t="shared" si="11"/>
        <v>50000</v>
      </c>
      <c r="V20" s="9">
        <f t="shared" si="12"/>
        <v>50000</v>
      </c>
      <c r="W20" s="9">
        <f t="shared" si="13"/>
        <v>50000</v>
      </c>
      <c r="X20" s="9">
        <f t="shared" si="14"/>
        <v>50000</v>
      </c>
      <c r="Y20" s="31">
        <f t="shared" si="3"/>
        <v>0</v>
      </c>
      <c r="Z20" s="31" t="str">
        <f t="shared" si="6"/>
        <v>T15</v>
      </c>
      <c r="AA20" s="33">
        <f t="shared" si="15"/>
        <v>0</v>
      </c>
      <c r="AB20" s="33">
        <f t="shared" si="16"/>
        <v>0</v>
      </c>
      <c r="AC20" s="33">
        <f t="shared" si="17"/>
        <v>0</v>
      </c>
      <c r="AD20" s="33">
        <f t="shared" si="18"/>
        <v>0</v>
      </c>
      <c r="AE20" s="33">
        <f t="shared" si="19"/>
        <v>0</v>
      </c>
      <c r="AF20" s="33">
        <f t="shared" si="20"/>
        <v>0</v>
      </c>
      <c r="AG20" s="33">
        <f t="shared" si="21"/>
        <v>0</v>
      </c>
      <c r="AH20" s="33">
        <f t="shared" si="22"/>
        <v>0</v>
      </c>
    </row>
    <row r="21" spans="1:34" s="32" customFormat="1" ht="18" customHeight="1">
      <c r="A21" s="22"/>
      <c r="B21" s="23"/>
      <c r="C21" s="23"/>
      <c r="D21" s="23"/>
      <c r="E21" s="23"/>
      <c r="F21" s="25">
        <v>0</v>
      </c>
      <c r="G21" s="26">
        <f t="shared" si="4"/>
        <v>0</v>
      </c>
      <c r="H21" s="26">
        <v>50000</v>
      </c>
      <c r="I21" s="27">
        <f t="shared" si="5"/>
        <v>50000</v>
      </c>
      <c r="J21" s="28"/>
      <c r="K21" s="29">
        <v>0.01</v>
      </c>
      <c r="L21" s="30">
        <f t="shared" si="0"/>
        <v>50000</v>
      </c>
      <c r="M21" s="31">
        <v>0</v>
      </c>
      <c r="N21" s="31">
        <f t="shared" si="23"/>
        <v>0</v>
      </c>
      <c r="O21" s="31">
        <f t="shared" si="2"/>
        <v>0</v>
      </c>
      <c r="P21" s="8" t="s">
        <v>93</v>
      </c>
      <c r="Q21" s="9">
        <f t="shared" si="7"/>
        <v>50000</v>
      </c>
      <c r="R21" s="9">
        <f t="shared" si="8"/>
        <v>50000</v>
      </c>
      <c r="S21" s="9">
        <f t="shared" si="9"/>
        <v>50000</v>
      </c>
      <c r="T21" s="9">
        <f t="shared" si="10"/>
        <v>50000</v>
      </c>
      <c r="U21" s="9">
        <f t="shared" si="11"/>
        <v>50000</v>
      </c>
      <c r="V21" s="9">
        <f t="shared" si="12"/>
        <v>50000</v>
      </c>
      <c r="W21" s="9">
        <f t="shared" si="13"/>
        <v>50000</v>
      </c>
      <c r="X21" s="9">
        <f t="shared" si="14"/>
        <v>50000</v>
      </c>
      <c r="Y21" s="31">
        <f t="shared" si="3"/>
        <v>0</v>
      </c>
      <c r="Z21" s="31" t="str">
        <f t="shared" si="6"/>
        <v>T16</v>
      </c>
      <c r="AA21" s="33">
        <f t="shared" si="15"/>
        <v>0</v>
      </c>
      <c r="AB21" s="33">
        <f t="shared" si="16"/>
        <v>0</v>
      </c>
      <c r="AC21" s="33">
        <f t="shared" si="17"/>
        <v>0</v>
      </c>
      <c r="AD21" s="33">
        <f t="shared" si="18"/>
        <v>0</v>
      </c>
      <c r="AE21" s="33">
        <f t="shared" si="19"/>
        <v>0</v>
      </c>
      <c r="AF21" s="33">
        <f t="shared" si="20"/>
        <v>0</v>
      </c>
      <c r="AG21" s="33">
        <f t="shared" si="21"/>
        <v>0</v>
      </c>
      <c r="AH21" s="33">
        <f t="shared" si="22"/>
        <v>0</v>
      </c>
    </row>
    <row r="22" spans="1:34" s="8" customFormat="1" ht="18" customHeight="1">
      <c r="A22" s="22"/>
      <c r="B22" s="23"/>
      <c r="C22" s="23"/>
      <c r="D22" s="23"/>
      <c r="E22" s="23"/>
      <c r="F22" s="25">
        <v>0</v>
      </c>
      <c r="G22" s="26">
        <f t="shared" si="4"/>
        <v>0</v>
      </c>
      <c r="H22" s="26">
        <v>50000</v>
      </c>
      <c r="I22" s="27">
        <f t="shared" si="5"/>
        <v>50000</v>
      </c>
      <c r="J22" s="28"/>
      <c r="K22" s="29">
        <v>0.01</v>
      </c>
      <c r="L22" s="30">
        <f t="shared" si="0"/>
        <v>50000</v>
      </c>
      <c r="M22" s="31">
        <v>0</v>
      </c>
      <c r="N22" s="31">
        <f t="shared" si="23"/>
        <v>0</v>
      </c>
      <c r="O22" s="31">
        <f t="shared" si="2"/>
        <v>0</v>
      </c>
      <c r="P22" s="8" t="s">
        <v>94</v>
      </c>
      <c r="Q22" s="9">
        <f t="shared" si="7"/>
        <v>50000</v>
      </c>
      <c r="R22" s="9">
        <f t="shared" si="8"/>
        <v>50000</v>
      </c>
      <c r="S22" s="9">
        <f t="shared" si="9"/>
        <v>50000</v>
      </c>
      <c r="T22" s="9">
        <f t="shared" si="10"/>
        <v>50000</v>
      </c>
      <c r="U22" s="9">
        <f t="shared" si="11"/>
        <v>50000</v>
      </c>
      <c r="V22" s="9">
        <f t="shared" si="12"/>
        <v>50000</v>
      </c>
      <c r="W22" s="9">
        <f t="shared" si="13"/>
        <v>50000</v>
      </c>
      <c r="X22" s="9">
        <f t="shared" si="14"/>
        <v>44444.444444444445</v>
      </c>
      <c r="Y22" s="31">
        <f t="shared" si="3"/>
        <v>0</v>
      </c>
      <c r="Z22" s="31" t="str">
        <f t="shared" si="6"/>
        <v>T17</v>
      </c>
      <c r="AA22" s="33">
        <f t="shared" si="15"/>
        <v>0</v>
      </c>
      <c r="AB22" s="33">
        <f t="shared" si="16"/>
        <v>0</v>
      </c>
      <c r="AC22" s="33">
        <f t="shared" si="17"/>
        <v>0</v>
      </c>
      <c r="AD22" s="33">
        <f t="shared" si="18"/>
        <v>0</v>
      </c>
      <c r="AE22" s="33">
        <f t="shared" si="19"/>
        <v>0</v>
      </c>
      <c r="AF22" s="33">
        <f t="shared" si="20"/>
        <v>0</v>
      </c>
      <c r="AG22" s="33">
        <f t="shared" si="21"/>
        <v>0</v>
      </c>
      <c r="AH22" s="33">
        <f t="shared" si="22"/>
        <v>0</v>
      </c>
    </row>
    <row r="23" spans="1:34" s="8" customFormat="1" ht="18" customHeight="1">
      <c r="A23" s="22"/>
      <c r="B23" s="23"/>
      <c r="C23" s="23"/>
      <c r="D23" s="23"/>
      <c r="E23" s="23"/>
      <c r="F23" s="25">
        <v>0</v>
      </c>
      <c r="G23" s="26">
        <f t="shared" si="4"/>
        <v>0</v>
      </c>
      <c r="H23" s="26">
        <v>50000</v>
      </c>
      <c r="I23" s="27">
        <f t="shared" si="5"/>
        <v>50000</v>
      </c>
      <c r="J23" s="28"/>
      <c r="K23" s="29">
        <v>0.01</v>
      </c>
      <c r="L23" s="30">
        <f t="shared" si="0"/>
        <v>50000</v>
      </c>
      <c r="M23" s="31">
        <v>0</v>
      </c>
      <c r="N23" s="31">
        <f t="shared" si="23"/>
        <v>0</v>
      </c>
      <c r="O23" s="31">
        <f t="shared" si="2"/>
        <v>0</v>
      </c>
      <c r="P23" s="8" t="s">
        <v>95</v>
      </c>
      <c r="Q23" s="9">
        <f t="shared" si="7"/>
        <v>50000</v>
      </c>
      <c r="R23" s="9">
        <f t="shared" si="8"/>
        <v>50000</v>
      </c>
      <c r="S23" s="9">
        <f t="shared" si="9"/>
        <v>50000</v>
      </c>
      <c r="T23" s="9">
        <f t="shared" si="10"/>
        <v>50000</v>
      </c>
      <c r="U23" s="9">
        <f t="shared" si="11"/>
        <v>50000</v>
      </c>
      <c r="V23" s="9">
        <f t="shared" si="12"/>
        <v>50000</v>
      </c>
      <c r="W23" s="9">
        <f t="shared" si="13"/>
        <v>43750</v>
      </c>
      <c r="X23" s="9">
        <f t="shared" si="14"/>
        <v>38888.888888888891</v>
      </c>
      <c r="Y23" s="31">
        <f t="shared" si="3"/>
        <v>0</v>
      </c>
      <c r="Z23" s="31" t="str">
        <f t="shared" si="6"/>
        <v>T18</v>
      </c>
      <c r="AA23" s="33">
        <f t="shared" si="15"/>
        <v>0</v>
      </c>
      <c r="AB23" s="33">
        <f t="shared" si="16"/>
        <v>0</v>
      </c>
      <c r="AC23" s="33">
        <f t="shared" si="17"/>
        <v>0</v>
      </c>
      <c r="AD23" s="33">
        <f t="shared" si="18"/>
        <v>0</v>
      </c>
      <c r="AE23" s="33">
        <f t="shared" si="19"/>
        <v>0</v>
      </c>
      <c r="AF23" s="33">
        <f t="shared" si="20"/>
        <v>0</v>
      </c>
      <c r="AG23" s="33">
        <f t="shared" si="21"/>
        <v>0</v>
      </c>
      <c r="AH23" s="33">
        <f t="shared" si="22"/>
        <v>0</v>
      </c>
    </row>
    <row r="24" spans="1:34" s="8" customFormat="1" ht="18" customHeight="1">
      <c r="A24" s="22"/>
      <c r="B24" s="23">
        <v>0</v>
      </c>
      <c r="C24" s="23"/>
      <c r="D24" s="23">
        <v>0</v>
      </c>
      <c r="E24" s="23" t="s">
        <v>117</v>
      </c>
      <c r="F24" s="25" t="s">
        <v>117</v>
      </c>
      <c r="G24" s="26">
        <f t="shared" si="4"/>
        <v>0</v>
      </c>
      <c r="H24" s="26">
        <v>50000</v>
      </c>
      <c r="I24" s="27">
        <f t="shared" si="5"/>
        <v>50000</v>
      </c>
      <c r="J24" s="28"/>
      <c r="K24" s="29">
        <v>0.01</v>
      </c>
      <c r="L24" s="30">
        <f t="shared" si="0"/>
        <v>50000</v>
      </c>
      <c r="M24" s="31">
        <v>0</v>
      </c>
      <c r="N24" s="31" t="e">
        <f t="shared" si="23"/>
        <v>#N/A</v>
      </c>
      <c r="O24" s="31" t="e">
        <f t="shared" si="2"/>
        <v>#N/A</v>
      </c>
      <c r="P24" s="8" t="s">
        <v>96</v>
      </c>
      <c r="Q24" s="9">
        <f t="shared" si="7"/>
        <v>50000</v>
      </c>
      <c r="R24" s="9">
        <f t="shared" si="8"/>
        <v>50000</v>
      </c>
      <c r="S24" s="9">
        <f t="shared" si="9"/>
        <v>50000</v>
      </c>
      <c r="T24" s="9">
        <f t="shared" si="10"/>
        <v>50000</v>
      </c>
      <c r="U24" s="9">
        <f t="shared" si="11"/>
        <v>50000</v>
      </c>
      <c r="V24" s="9">
        <f t="shared" si="12"/>
        <v>42857.142857142855</v>
      </c>
      <c r="W24" s="9">
        <f t="shared" si="13"/>
        <v>37500</v>
      </c>
      <c r="X24" s="9">
        <f t="shared" si="14"/>
        <v>33333.333333333336</v>
      </c>
      <c r="Y24" s="31">
        <f t="shared" si="3"/>
        <v>0</v>
      </c>
      <c r="Z24" s="31" t="str">
        <f t="shared" si="6"/>
        <v>T19</v>
      </c>
      <c r="AA24" s="33">
        <f t="shared" si="15"/>
        <v>0</v>
      </c>
      <c r="AB24" s="33">
        <f t="shared" si="16"/>
        <v>0</v>
      </c>
      <c r="AC24" s="33">
        <f t="shared" si="17"/>
        <v>0</v>
      </c>
      <c r="AD24" s="33">
        <f t="shared" si="18"/>
        <v>0</v>
      </c>
      <c r="AE24" s="33">
        <f t="shared" si="19"/>
        <v>0</v>
      </c>
      <c r="AF24" s="33">
        <f t="shared" si="20"/>
        <v>0</v>
      </c>
      <c r="AG24" s="33">
        <f t="shared" si="21"/>
        <v>0</v>
      </c>
      <c r="AH24" s="33">
        <f t="shared" si="22"/>
        <v>0</v>
      </c>
    </row>
    <row r="25" spans="1:34" s="8" customFormat="1" ht="18" customHeight="1">
      <c r="A25" s="22"/>
      <c r="B25" s="23">
        <v>0</v>
      </c>
      <c r="C25" s="23"/>
      <c r="D25" s="23">
        <v>0</v>
      </c>
      <c r="E25" s="23" t="s">
        <v>117</v>
      </c>
      <c r="F25" s="25" t="s">
        <v>117</v>
      </c>
      <c r="G25" s="26">
        <f t="shared" si="4"/>
        <v>0</v>
      </c>
      <c r="H25" s="26">
        <v>50000</v>
      </c>
      <c r="I25" s="27">
        <f t="shared" si="5"/>
        <v>50000</v>
      </c>
      <c r="J25" s="28"/>
      <c r="K25" s="29">
        <v>0.01</v>
      </c>
      <c r="L25" s="30">
        <f t="shared" si="0"/>
        <v>50000</v>
      </c>
      <c r="M25" s="31">
        <v>0</v>
      </c>
      <c r="N25" s="31" t="e">
        <f t="shared" si="23"/>
        <v>#N/A</v>
      </c>
      <c r="O25" s="31" t="e">
        <f t="shared" si="2"/>
        <v>#N/A</v>
      </c>
      <c r="P25" s="8" t="s">
        <v>97</v>
      </c>
      <c r="Q25" s="9">
        <f t="shared" si="7"/>
        <v>50000</v>
      </c>
      <c r="R25" s="9">
        <f t="shared" si="8"/>
        <v>50000</v>
      </c>
      <c r="S25" s="9">
        <f t="shared" si="9"/>
        <v>50000</v>
      </c>
      <c r="T25" s="9">
        <f t="shared" si="10"/>
        <v>50000</v>
      </c>
      <c r="U25" s="9">
        <f t="shared" si="11"/>
        <v>41666.666666666664</v>
      </c>
      <c r="V25" s="9">
        <f t="shared" si="12"/>
        <v>35714.285714285717</v>
      </c>
      <c r="W25" s="9">
        <f t="shared" si="13"/>
        <v>31250</v>
      </c>
      <c r="X25" s="9">
        <f t="shared" si="14"/>
        <v>27777.777777777777</v>
      </c>
      <c r="Y25" s="31">
        <f t="shared" si="3"/>
        <v>0</v>
      </c>
      <c r="Z25" s="31" t="str">
        <f t="shared" si="6"/>
        <v>T20</v>
      </c>
      <c r="AA25" s="33">
        <f t="shared" si="15"/>
        <v>0</v>
      </c>
      <c r="AB25" s="33">
        <f t="shared" si="16"/>
        <v>0</v>
      </c>
      <c r="AC25" s="33">
        <f t="shared" si="17"/>
        <v>0</v>
      </c>
      <c r="AD25" s="33">
        <f t="shared" si="18"/>
        <v>0</v>
      </c>
      <c r="AE25" s="33">
        <f t="shared" si="19"/>
        <v>0</v>
      </c>
      <c r="AF25" s="33">
        <f t="shared" si="20"/>
        <v>0</v>
      </c>
      <c r="AG25" s="33">
        <f t="shared" si="21"/>
        <v>0</v>
      </c>
      <c r="AH25" s="33">
        <f t="shared" si="22"/>
        <v>0</v>
      </c>
    </row>
    <row r="26" spans="1:34" s="8" customFormat="1" ht="18" customHeight="1">
      <c r="A26" s="22"/>
      <c r="B26" s="23">
        <v>0</v>
      </c>
      <c r="C26" s="23"/>
      <c r="D26" s="23">
        <v>0</v>
      </c>
      <c r="E26" s="23" t="s">
        <v>117</v>
      </c>
      <c r="F26" s="25" t="s">
        <v>117</v>
      </c>
      <c r="G26" s="26">
        <f t="shared" si="4"/>
        <v>0</v>
      </c>
      <c r="H26" s="26">
        <v>50000</v>
      </c>
      <c r="I26" s="27">
        <f t="shared" si="5"/>
        <v>50000</v>
      </c>
      <c r="J26" s="28"/>
      <c r="K26" s="29">
        <v>0.01</v>
      </c>
      <c r="L26" s="30">
        <f t="shared" si="0"/>
        <v>50000</v>
      </c>
      <c r="M26" s="31">
        <v>0</v>
      </c>
      <c r="N26" s="31" t="e">
        <f t="shared" si="23"/>
        <v>#N/A</v>
      </c>
      <c r="O26" s="31" t="e">
        <f>IF(E26=0,0,IF(E26=E25,VLOOKUP(E26,P:X,VLOOKUP(E26,P:Y,10,0),0),IF(P26=E26,VLOOKUP(E26,P:X,VLOOKUP(E26,P:Y,10,0),0),L26)))</f>
        <v>#N/A</v>
      </c>
      <c r="P26" s="8" t="s">
        <v>98</v>
      </c>
      <c r="Q26" s="9">
        <f t="shared" si="7"/>
        <v>50000</v>
      </c>
      <c r="R26" s="9">
        <f t="shared" si="8"/>
        <v>50000</v>
      </c>
      <c r="S26" s="9">
        <f t="shared" si="9"/>
        <v>50000</v>
      </c>
      <c r="T26" s="9">
        <f t="shared" si="10"/>
        <v>40000</v>
      </c>
      <c r="U26" s="9">
        <f t="shared" si="11"/>
        <v>33333.333333333336</v>
      </c>
      <c r="V26" s="9">
        <f t="shared" si="12"/>
        <v>28571.428571428572</v>
      </c>
      <c r="W26" s="9">
        <f t="shared" si="13"/>
        <v>25000</v>
      </c>
      <c r="X26" s="9">
        <f t="shared" si="14"/>
        <v>22222.222222222223</v>
      </c>
      <c r="Y26" s="31">
        <f t="shared" si="3"/>
        <v>0</v>
      </c>
      <c r="Z26" s="31" t="str">
        <f t="shared" si="6"/>
        <v>T21</v>
      </c>
      <c r="AA26" s="33">
        <f t="shared" si="15"/>
        <v>0</v>
      </c>
      <c r="AB26" s="33">
        <f t="shared" si="16"/>
        <v>0</v>
      </c>
      <c r="AC26" s="33">
        <f t="shared" si="17"/>
        <v>0</v>
      </c>
      <c r="AD26" s="33">
        <f t="shared" si="18"/>
        <v>0</v>
      </c>
      <c r="AE26" s="33">
        <f t="shared" si="19"/>
        <v>0</v>
      </c>
      <c r="AF26" s="33">
        <f t="shared" si="20"/>
        <v>0</v>
      </c>
      <c r="AG26" s="33">
        <f t="shared" si="21"/>
        <v>0</v>
      </c>
      <c r="AH26" s="33">
        <f t="shared" si="22"/>
        <v>0</v>
      </c>
    </row>
    <row r="27" spans="1:34" s="8" customFormat="1" ht="18" customHeight="1">
      <c r="A27" s="22"/>
      <c r="B27" s="23">
        <v>0</v>
      </c>
      <c r="C27" s="23"/>
      <c r="D27" s="23">
        <v>0</v>
      </c>
      <c r="E27" s="23" t="s">
        <v>117</v>
      </c>
      <c r="F27" s="25" t="s">
        <v>117</v>
      </c>
      <c r="G27" s="26">
        <f t="shared" si="4"/>
        <v>0</v>
      </c>
      <c r="H27" s="26">
        <v>50000</v>
      </c>
      <c r="I27" s="27">
        <f t="shared" si="5"/>
        <v>50000</v>
      </c>
      <c r="J27" s="28"/>
      <c r="K27" s="29">
        <v>0.01</v>
      </c>
      <c r="L27" s="30">
        <f t="shared" si="0"/>
        <v>50000</v>
      </c>
      <c r="M27" s="31">
        <v>0</v>
      </c>
      <c r="N27" s="31" t="e">
        <f t="shared" si="23"/>
        <v>#N/A</v>
      </c>
      <c r="O27" s="31" t="e">
        <f t="shared" ref="O27:O29" si="24">IF(E27=0,0,IF(E27=E26,VLOOKUP(E27,P:X,VLOOKUP(E27,P:Y,10,0),0),IF(P27=E27,VLOOKUP(E27,P:X,VLOOKUP(E27,P:Y,10,0),0),L27)))</f>
        <v>#N/A</v>
      </c>
      <c r="P27" s="8" t="s">
        <v>99</v>
      </c>
      <c r="Q27" s="9">
        <f t="shared" si="7"/>
        <v>50000</v>
      </c>
      <c r="R27" s="9">
        <f t="shared" si="8"/>
        <v>50000</v>
      </c>
      <c r="S27" s="9">
        <f t="shared" si="9"/>
        <v>37500</v>
      </c>
      <c r="T27" s="9">
        <f t="shared" si="10"/>
        <v>30000</v>
      </c>
      <c r="U27" s="9">
        <f t="shared" si="11"/>
        <v>25000</v>
      </c>
      <c r="V27" s="9">
        <f t="shared" si="12"/>
        <v>21428.571428571428</v>
      </c>
      <c r="W27" s="9">
        <f t="shared" si="13"/>
        <v>18750</v>
      </c>
      <c r="X27" s="9">
        <f t="shared" si="14"/>
        <v>16666.666666666668</v>
      </c>
      <c r="Y27" s="31">
        <f t="shared" si="3"/>
        <v>0</v>
      </c>
      <c r="Z27" s="31" t="str">
        <f t="shared" si="6"/>
        <v>T22</v>
      </c>
      <c r="AA27" s="33">
        <f t="shared" si="15"/>
        <v>0</v>
      </c>
      <c r="AB27" s="33">
        <f t="shared" si="16"/>
        <v>0</v>
      </c>
      <c r="AC27" s="33">
        <f t="shared" si="17"/>
        <v>0</v>
      </c>
      <c r="AD27" s="33">
        <f t="shared" si="18"/>
        <v>0</v>
      </c>
      <c r="AE27" s="33">
        <f t="shared" si="19"/>
        <v>0</v>
      </c>
      <c r="AF27" s="33">
        <f t="shared" si="20"/>
        <v>0</v>
      </c>
      <c r="AG27" s="33">
        <f t="shared" si="21"/>
        <v>0</v>
      </c>
      <c r="AH27" s="33">
        <f t="shared" si="22"/>
        <v>0</v>
      </c>
    </row>
    <row r="28" spans="1:34" s="8" customFormat="1" ht="18" customHeight="1">
      <c r="A28" s="22" t="s">
        <v>117</v>
      </c>
      <c r="B28" s="23" t="s">
        <v>117</v>
      </c>
      <c r="C28" s="23" t="s">
        <v>117</v>
      </c>
      <c r="D28" s="23">
        <v>0</v>
      </c>
      <c r="E28" s="23" t="s">
        <v>117</v>
      </c>
      <c r="F28" s="25" t="s">
        <v>117</v>
      </c>
      <c r="G28" s="26">
        <f t="shared" si="4"/>
        <v>0</v>
      </c>
      <c r="H28" s="26">
        <v>50000</v>
      </c>
      <c r="I28" s="27">
        <f t="shared" si="5"/>
        <v>50000</v>
      </c>
      <c r="J28" s="28"/>
      <c r="K28" s="29">
        <v>0.01</v>
      </c>
      <c r="L28" s="30">
        <f t="shared" si="0"/>
        <v>50000</v>
      </c>
      <c r="M28" s="31">
        <v>0</v>
      </c>
      <c r="N28" s="31" t="e">
        <f t="shared" si="23"/>
        <v>#N/A</v>
      </c>
      <c r="O28" s="31" t="e">
        <f t="shared" si="24"/>
        <v>#N/A</v>
      </c>
      <c r="P28" s="8" t="s">
        <v>100</v>
      </c>
      <c r="Q28" s="9">
        <f t="shared" si="7"/>
        <v>50000</v>
      </c>
      <c r="R28" s="9">
        <f t="shared" si="8"/>
        <v>33333.333333333336</v>
      </c>
      <c r="S28" s="9">
        <f t="shared" si="9"/>
        <v>25000</v>
      </c>
      <c r="T28" s="9">
        <f t="shared" si="10"/>
        <v>20000</v>
      </c>
      <c r="U28" s="9">
        <f t="shared" si="11"/>
        <v>16666.666666666668</v>
      </c>
      <c r="V28" s="9">
        <f t="shared" si="12"/>
        <v>14285.714285714286</v>
      </c>
      <c r="W28" s="9">
        <f t="shared" si="13"/>
        <v>12500</v>
      </c>
      <c r="X28" s="9">
        <f t="shared" si="14"/>
        <v>11111.111111111111</v>
      </c>
      <c r="Y28" s="31">
        <f t="shared" si="3"/>
        <v>0</v>
      </c>
      <c r="Z28" s="31" t="str">
        <f t="shared" si="6"/>
        <v>T23</v>
      </c>
      <c r="AA28" s="33">
        <f t="shared" si="15"/>
        <v>0</v>
      </c>
      <c r="AB28" s="33">
        <f t="shared" si="16"/>
        <v>0</v>
      </c>
      <c r="AC28" s="33">
        <f t="shared" si="17"/>
        <v>0</v>
      </c>
      <c r="AD28" s="33">
        <f t="shared" si="18"/>
        <v>0</v>
      </c>
      <c r="AE28" s="33">
        <f t="shared" si="19"/>
        <v>0</v>
      </c>
      <c r="AF28" s="33">
        <f t="shared" si="20"/>
        <v>0</v>
      </c>
      <c r="AG28" s="33">
        <f t="shared" si="21"/>
        <v>0</v>
      </c>
      <c r="AH28" s="33">
        <f t="shared" si="22"/>
        <v>0</v>
      </c>
    </row>
    <row r="29" spans="1:34" s="8" customFormat="1" ht="18" customHeight="1">
      <c r="A29" s="22" t="s">
        <v>117</v>
      </c>
      <c r="B29" s="23" t="s">
        <v>117</v>
      </c>
      <c r="C29" s="23" t="s">
        <v>117</v>
      </c>
      <c r="D29" s="23">
        <v>0</v>
      </c>
      <c r="E29" s="23" t="s">
        <v>117</v>
      </c>
      <c r="F29" s="25" t="s">
        <v>117</v>
      </c>
      <c r="G29" s="26">
        <f t="shared" si="4"/>
        <v>0</v>
      </c>
      <c r="H29" s="26">
        <v>50000</v>
      </c>
      <c r="I29" s="27">
        <f t="shared" si="5"/>
        <v>50000</v>
      </c>
      <c r="J29" s="28"/>
      <c r="K29" s="29">
        <v>0.01</v>
      </c>
      <c r="L29" s="30">
        <f t="shared" si="0"/>
        <v>50000</v>
      </c>
      <c r="M29" s="31">
        <v>0</v>
      </c>
      <c r="N29" s="31" t="e">
        <f t="shared" si="23"/>
        <v>#N/A</v>
      </c>
      <c r="O29" s="31" t="e">
        <f t="shared" si="24"/>
        <v>#N/A</v>
      </c>
      <c r="P29" s="8" t="s">
        <v>101</v>
      </c>
      <c r="Q29" s="9">
        <f t="shared" si="7"/>
        <v>25000</v>
      </c>
      <c r="R29" s="9">
        <f t="shared" si="8"/>
        <v>16666.666666666668</v>
      </c>
      <c r="S29" s="9">
        <f t="shared" si="9"/>
        <v>12500</v>
      </c>
      <c r="T29" s="9">
        <f t="shared" si="10"/>
        <v>10000</v>
      </c>
      <c r="U29" s="9">
        <f t="shared" si="11"/>
        <v>8333.3333333333339</v>
      </c>
      <c r="V29" s="9">
        <f t="shared" si="12"/>
        <v>7142.8571428571431</v>
      </c>
      <c r="W29" s="9">
        <f t="shared" si="13"/>
        <v>6250</v>
      </c>
      <c r="X29" s="9">
        <f t="shared" si="14"/>
        <v>5555.5555555555557</v>
      </c>
      <c r="Y29" s="31">
        <f t="shared" si="3"/>
        <v>0</v>
      </c>
      <c r="Z29" s="31" t="str">
        <f t="shared" si="6"/>
        <v>T24</v>
      </c>
      <c r="AA29" s="33">
        <f t="shared" si="15"/>
        <v>0</v>
      </c>
      <c r="AB29" s="33">
        <f t="shared" si="16"/>
        <v>0</v>
      </c>
      <c r="AC29" s="33">
        <f t="shared" si="17"/>
        <v>0</v>
      </c>
      <c r="AD29" s="33">
        <f t="shared" si="18"/>
        <v>0</v>
      </c>
      <c r="AE29" s="33">
        <f t="shared" si="19"/>
        <v>0</v>
      </c>
      <c r="AF29" s="33">
        <f t="shared" si="20"/>
        <v>0</v>
      </c>
      <c r="AG29" s="33">
        <f t="shared" si="21"/>
        <v>0</v>
      </c>
      <c r="AH29" s="33">
        <f t="shared" si="22"/>
        <v>0</v>
      </c>
    </row>
    <row r="30" spans="1:34" ht="18" customHeight="1">
      <c r="A30" s="34"/>
      <c r="B30" s="35"/>
      <c r="C30" s="36"/>
      <c r="D30" s="37"/>
      <c r="E30" s="38"/>
      <c r="F30" s="39"/>
      <c r="G30" s="40"/>
      <c r="H30" s="40"/>
      <c r="I30" s="38"/>
      <c r="J30" s="41"/>
      <c r="K30" s="41"/>
      <c r="L30" s="41"/>
      <c r="M30" s="41"/>
      <c r="N30" s="41"/>
      <c r="O30" s="41"/>
      <c r="P30" s="8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4" ht="15">
      <c r="A31" s="34"/>
      <c r="B31" s="43"/>
      <c r="C31" s="44"/>
      <c r="D31" s="44"/>
      <c r="E31" s="44"/>
      <c r="F31" s="45"/>
      <c r="G31" s="46"/>
      <c r="H31" s="46"/>
      <c r="I31" s="34"/>
      <c r="J31" s="34"/>
      <c r="K31" s="34"/>
      <c r="L31" s="34"/>
      <c r="M31" s="34"/>
      <c r="N31" s="34"/>
      <c r="O31" s="34"/>
      <c r="P31" s="34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34" ht="28.3">
      <c r="A32" s="163">
        <f>TP!A9</f>
        <v>45764</v>
      </c>
      <c r="B32" s="163">
        <f>TP!B9</f>
        <v>0.375</v>
      </c>
      <c r="C32" s="163">
        <f>TP!C9</f>
        <v>5000000</v>
      </c>
      <c r="D32" s="163" t="str">
        <f>TP!D9</f>
        <v xml:space="preserve"> RBC Heritage</v>
      </c>
      <c r="E32" s="163" t="str">
        <f>TP!E9</f>
        <v>Stableford</v>
      </c>
      <c r="F32" s="163" t="str">
        <f>TP!F9</f>
        <v>Ådalen - Skoven</v>
      </c>
      <c r="G32" s="163">
        <f>TP!G8</f>
        <v>0</v>
      </c>
      <c r="H32" s="46"/>
      <c r="I32" s="34"/>
      <c r="J32" s="34"/>
      <c r="K32" s="34"/>
      <c r="L32" s="34"/>
      <c r="M32" s="34"/>
      <c r="N32" s="34"/>
      <c r="O32" s="34"/>
      <c r="P32" s="34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4.15">
      <c r="A33" s="34"/>
      <c r="B33" s="34"/>
      <c r="C33" s="34"/>
      <c r="D33" s="34"/>
      <c r="E33" s="34"/>
      <c r="F33" s="34"/>
      <c r="G33" s="34"/>
      <c r="H33" s="46"/>
      <c r="I33" s="34"/>
      <c r="J33" s="34"/>
      <c r="K33" s="34"/>
      <c r="L33" s="34"/>
      <c r="M33" s="34"/>
      <c r="N33" s="34"/>
      <c r="O33" s="34"/>
      <c r="P33" s="34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">
      <c r="A34" s="34"/>
      <c r="B34" s="43"/>
      <c r="C34" s="35"/>
      <c r="D34" s="37"/>
      <c r="E34" s="38"/>
      <c r="F34" s="39"/>
      <c r="G34" s="40"/>
      <c r="H34" s="40"/>
      <c r="I34" s="38"/>
      <c r="J34" s="41"/>
      <c r="K34" s="41"/>
      <c r="L34" s="41"/>
      <c r="M34" s="41"/>
      <c r="N34" s="41"/>
      <c r="O34" s="41"/>
      <c r="P34" s="8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>
      <c r="B35" s="43"/>
      <c r="P35" s="8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>
      <c r="A36" s="48"/>
      <c r="B36" s="48"/>
      <c r="I36" s="42"/>
      <c r="P36" s="8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>
      <c r="A37" s="48"/>
      <c r="B37" s="48"/>
      <c r="I37" s="42"/>
      <c r="P37" s="8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>
      <c r="A38" s="48"/>
      <c r="B38" s="48"/>
      <c r="I38" s="42"/>
      <c r="P38" s="8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>
      <c r="A39" s="48"/>
      <c r="B39" s="48"/>
      <c r="I39" s="42"/>
      <c r="P39" s="8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>
      <c r="A40" s="48"/>
      <c r="B40" s="48"/>
      <c r="I40" s="42"/>
      <c r="P40" s="8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>
      <c r="A41" s="48"/>
      <c r="B41" s="48"/>
      <c r="I41" s="42"/>
      <c r="P41" s="8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>
      <c r="A42" s="48"/>
      <c r="B42" s="48"/>
      <c r="I42" s="42"/>
      <c r="P42" s="8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>
      <c r="A43" s="48"/>
      <c r="B43" s="48"/>
      <c r="I43" s="42"/>
      <c r="P43" s="8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>
      <c r="A44" s="48"/>
      <c r="B44" s="48"/>
      <c r="I44" s="42"/>
      <c r="P44" s="8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>
      <c r="A45" s="48"/>
      <c r="B45" s="48"/>
      <c r="I45" s="42"/>
      <c r="P45" s="8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>
      <c r="A46" s="48"/>
      <c r="B46" s="48"/>
      <c r="I46" s="42"/>
      <c r="P46" s="8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>
      <c r="A47" s="48"/>
      <c r="B47" s="48"/>
      <c r="I47" s="42"/>
      <c r="P47" s="8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>
      <c r="A48" s="48"/>
      <c r="B48" s="48"/>
      <c r="I48" s="42"/>
      <c r="P48" s="8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>
      <c r="A49" s="48"/>
      <c r="B49" s="48"/>
      <c r="I49" s="42"/>
      <c r="P49" s="8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>
      <c r="A50" s="48"/>
      <c r="B50" s="48"/>
      <c r="I50" s="42"/>
      <c r="P50" s="8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>
      <c r="A51" s="48"/>
      <c r="B51" s="48"/>
      <c r="I51" s="42"/>
      <c r="P51" s="8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>
      <c r="A52" s="48"/>
      <c r="B52" s="48"/>
      <c r="I52" s="42"/>
      <c r="P52" s="8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>
      <c r="A53" s="48"/>
      <c r="B53" s="48"/>
      <c r="I53" s="42"/>
      <c r="P53" s="8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>
      <c r="A54" s="48"/>
      <c r="B54" s="48"/>
      <c r="I54" s="42"/>
      <c r="P54" s="8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>
      <c r="A55" s="48"/>
      <c r="B55" s="48"/>
      <c r="I55" s="42"/>
      <c r="P55" s="8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>
      <c r="A56" s="48"/>
      <c r="B56" s="48"/>
      <c r="I56" s="42"/>
      <c r="P56" s="8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>
      <c r="A57" s="48"/>
      <c r="B57" s="48"/>
      <c r="I57" s="42"/>
      <c r="P57" s="8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>
      <c r="A58" s="48"/>
      <c r="B58" s="48"/>
      <c r="I58" s="42"/>
      <c r="P58" s="8"/>
      <c r="Q58" s="9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>
      <c r="A59" s="48"/>
      <c r="B59" s="48"/>
      <c r="I59" s="42"/>
      <c r="P59" s="8"/>
      <c r="Q59" s="9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>
      <c r="A60" s="48"/>
      <c r="B60" s="48"/>
      <c r="I60" s="42"/>
      <c r="P60" s="8"/>
      <c r="Q60" s="9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>
      <c r="A61" s="48"/>
      <c r="B61" s="48"/>
      <c r="I61" s="42"/>
      <c r="P61" s="8"/>
      <c r="Q61" s="9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>
      <c r="A62" s="48"/>
      <c r="B62" s="48"/>
      <c r="I62" s="42"/>
      <c r="P62" s="8"/>
      <c r="Q62" s="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>
      <c r="A63" s="48"/>
      <c r="B63" s="48"/>
      <c r="I63" s="42"/>
      <c r="P63" s="8"/>
      <c r="Q63" s="9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>
      <c r="A64" s="48"/>
      <c r="B64" s="48"/>
      <c r="I64" s="42"/>
      <c r="P64" s="8"/>
      <c r="Q64" s="9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>
      <c r="A65" s="48"/>
      <c r="B65" s="48"/>
      <c r="I65" s="42"/>
      <c r="P65" s="8"/>
      <c r="Q65" s="9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>
      <c r="A66" s="48"/>
      <c r="B66" s="48"/>
      <c r="I66" s="42"/>
      <c r="P66" s="8"/>
      <c r="Q66" s="9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>
      <c r="A67" s="48"/>
      <c r="B67" s="48"/>
      <c r="I67" s="42"/>
      <c r="P67" s="8"/>
      <c r="Q67" s="9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>
      <c r="A68" s="48"/>
      <c r="B68" s="48"/>
      <c r="I68" s="42"/>
      <c r="P68" s="8"/>
      <c r="Q68" s="9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>
      <c r="A69" s="48"/>
      <c r="B69" s="48"/>
      <c r="I69" s="42"/>
      <c r="P69" s="8"/>
      <c r="Q69" s="9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>
      <c r="A70" s="48"/>
      <c r="B70" s="48"/>
      <c r="I70" s="42"/>
      <c r="P70" s="8"/>
      <c r="Q70" s="9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>
      <c r="A71" s="48"/>
      <c r="B71" s="48"/>
      <c r="I71" s="42"/>
      <c r="P71" s="8"/>
      <c r="Q71" s="9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>
      <c r="A72" s="48"/>
      <c r="B72" s="48"/>
      <c r="I72" s="42"/>
      <c r="P72" s="8"/>
      <c r="Q72" s="9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>
      <c r="A73" s="48"/>
      <c r="B73" s="48"/>
      <c r="I73" s="42"/>
      <c r="P73" s="8"/>
      <c r="Q73" s="9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>
      <c r="A74" s="48"/>
      <c r="B74" s="48"/>
      <c r="I74" s="42"/>
      <c r="P74" s="8"/>
      <c r="Q74" s="9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>
      <c r="A75" s="48"/>
      <c r="B75" s="48"/>
      <c r="I75" s="42"/>
      <c r="P75" s="8"/>
      <c r="Q75" s="9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>
      <c r="A76" s="48"/>
      <c r="B76" s="48"/>
      <c r="I76" s="42"/>
      <c r="P76" s="8"/>
      <c r="Q76" s="9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>
      <c r="A77" s="48"/>
      <c r="B77" s="48"/>
      <c r="I77" s="42"/>
      <c r="P77" s="8"/>
      <c r="Q77" s="9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>
      <c r="A78" s="48"/>
      <c r="B78" s="48"/>
      <c r="I78" s="42"/>
      <c r="P78" s="8"/>
      <c r="Q78" s="9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>
      <c r="A79" s="48"/>
      <c r="B79" s="48"/>
      <c r="I79" s="42"/>
      <c r="P79" s="8"/>
      <c r="Q79" s="9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>
      <c r="A80" s="48"/>
      <c r="B80" s="48"/>
      <c r="I80" s="42"/>
      <c r="P80" s="8"/>
      <c r="Q80" s="9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>
      <c r="A81" s="48"/>
      <c r="B81" s="48"/>
      <c r="I81" s="42"/>
      <c r="P81" s="8"/>
      <c r="Q81" s="9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>
      <c r="A82" s="48"/>
      <c r="B82" s="48"/>
      <c r="I82" s="42"/>
      <c r="P82" s="8"/>
      <c r="Q82" s="9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>
      <c r="A83" s="48"/>
      <c r="B83" s="48"/>
      <c r="I83" s="42"/>
      <c r="P83" s="8"/>
      <c r="Q83" s="9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>
      <c r="A84" s="48"/>
      <c r="B84" s="48"/>
      <c r="I84" s="42"/>
      <c r="P84" s="8"/>
      <c r="Q84" s="9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>
      <c r="A85" s="48"/>
      <c r="B85" s="48"/>
      <c r="I85" s="42"/>
      <c r="P85" s="8"/>
      <c r="Q85" s="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>
      <c r="A86" s="48"/>
      <c r="B86" s="48"/>
      <c r="I86" s="42"/>
      <c r="P86" s="8"/>
      <c r="Q86" s="9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>
      <c r="A87" s="48"/>
      <c r="B87" s="48"/>
      <c r="I87" s="42"/>
      <c r="P87" s="8"/>
      <c r="Q87" s="9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>
      <c r="A88" s="48"/>
      <c r="B88" s="48"/>
      <c r="I88" s="42"/>
      <c r="P88" s="8"/>
      <c r="Q88" s="9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>
      <c r="A89" s="48"/>
      <c r="B89" s="48"/>
      <c r="I89" s="42"/>
      <c r="P89" s="8"/>
      <c r="Q89" s="9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>
      <c r="A90" s="48"/>
      <c r="B90" s="48"/>
      <c r="I90" s="42"/>
      <c r="P90" s="8"/>
      <c r="Q90" s="9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>
      <c r="A91" s="48"/>
      <c r="B91" s="48"/>
      <c r="I91" s="42"/>
      <c r="P91" s="8"/>
      <c r="Q91" s="9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>
      <c r="A92" s="48"/>
      <c r="B92" s="48"/>
      <c r="I92" s="42"/>
      <c r="P92" s="8"/>
      <c r="Q92" s="9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>
      <c r="A93" s="48"/>
      <c r="B93" s="48"/>
      <c r="I93" s="42"/>
      <c r="P93" s="8"/>
      <c r="Q93" s="9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>
      <c r="A94" s="48"/>
      <c r="B94" s="48"/>
      <c r="I94" s="42"/>
      <c r="P94" s="51"/>
      <c r="Q94" s="42"/>
    </row>
    <row r="95" spans="1:28">
      <c r="A95" s="48"/>
      <c r="B95" s="48"/>
      <c r="I95" s="42"/>
      <c r="P95" s="51"/>
      <c r="Q95" s="42"/>
    </row>
    <row r="96" spans="1:28">
      <c r="A96" s="48"/>
      <c r="B96" s="48"/>
      <c r="I96" s="42"/>
      <c r="P96" s="51"/>
      <c r="Q96" s="42"/>
    </row>
    <row r="97" spans="1:17">
      <c r="A97" s="48"/>
      <c r="B97" s="48"/>
      <c r="I97" s="42"/>
      <c r="P97" s="51"/>
      <c r="Q97" s="42"/>
    </row>
    <row r="98" spans="1:17">
      <c r="A98" s="48"/>
      <c r="B98" s="48"/>
      <c r="I98" s="42"/>
      <c r="P98" s="51"/>
      <c r="Q98" s="42"/>
    </row>
    <row r="99" spans="1:17">
      <c r="A99" s="48"/>
      <c r="B99" s="48"/>
      <c r="I99" s="42"/>
      <c r="P99" s="51"/>
      <c r="Q99" s="42"/>
    </row>
    <row r="100" spans="1:17">
      <c r="A100" s="48"/>
      <c r="B100" s="48"/>
      <c r="I100" s="42"/>
      <c r="P100" s="51"/>
      <c r="Q100" s="42"/>
    </row>
    <row r="101" spans="1:17">
      <c r="A101" s="48"/>
      <c r="B101" s="48"/>
      <c r="I101" s="42"/>
      <c r="P101" s="51"/>
      <c r="Q101" s="42"/>
    </row>
    <row r="102" spans="1:17">
      <c r="A102" s="48"/>
      <c r="B102" s="48"/>
      <c r="I102" s="42"/>
      <c r="P102" s="51"/>
      <c r="Q102" s="42"/>
    </row>
    <row r="103" spans="1:17">
      <c r="A103" s="48"/>
      <c r="B103" s="48"/>
      <c r="I103" s="42"/>
      <c r="P103" s="51"/>
      <c r="Q103" s="42"/>
    </row>
    <row r="104" spans="1:17">
      <c r="A104" s="48"/>
      <c r="B104" s="48"/>
      <c r="I104" s="42"/>
      <c r="P104" s="51"/>
      <c r="Q104" s="42"/>
    </row>
  </sheetData>
  <mergeCells count="11">
    <mergeCell ref="B4:C4"/>
    <mergeCell ref="D4:F4"/>
    <mergeCell ref="G4:I4"/>
    <mergeCell ref="K4:L4"/>
    <mergeCell ref="K5:L5"/>
    <mergeCell ref="A1:L1"/>
    <mergeCell ref="A2:L2"/>
    <mergeCell ref="B3:C3"/>
    <mergeCell ref="D3:F3"/>
    <mergeCell ref="G3:I3"/>
    <mergeCell ref="K3:L3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H104"/>
  <sheetViews>
    <sheetView showZeros="0" topLeftCell="A6" workbookViewId="0">
      <selection activeCell="D8" sqref="D8"/>
    </sheetView>
  </sheetViews>
  <sheetFormatPr defaultColWidth="9.15234375" defaultRowHeight="17.600000000000001"/>
  <cols>
    <col min="1" max="1" width="29.23046875" style="47" customWidth="1"/>
    <col min="2" max="2" width="8.4609375" style="52" customWidth="1"/>
    <col min="3" max="3" width="6.84375" style="48" customWidth="1"/>
    <col min="4" max="4" width="16.69140625" style="48" customWidth="1"/>
    <col min="5" max="5" width="8.23046875" style="48" customWidth="1"/>
    <col min="6" max="6" width="9.53515625" style="49" customWidth="1"/>
    <col min="7" max="7" width="10.15234375" style="50" customWidth="1"/>
    <col min="8" max="8" width="11.84375" style="50" customWidth="1"/>
    <col min="9" max="9" width="14.4609375" style="48" customWidth="1"/>
    <col min="10" max="10" width="6.4609375" style="42" customWidth="1"/>
    <col min="11" max="11" width="5.69140625" style="42" customWidth="1"/>
    <col min="12" max="12" width="10.4609375" style="42" customWidth="1"/>
    <col min="13" max="15" width="10.4609375" style="42" hidden="1" customWidth="1"/>
    <col min="16" max="16" width="7.4609375" style="42" hidden="1" customWidth="1"/>
    <col min="17" max="17" width="9.23046875" style="51" hidden="1" customWidth="1"/>
    <col min="18" max="34" width="0" style="42" hidden="1" customWidth="1"/>
    <col min="35" max="16384" width="9.15234375" style="42"/>
  </cols>
  <sheetData>
    <row r="1" spans="1:34" s="6" customFormat="1" ht="33.65" customHeight="1">
      <c r="A1" s="255" t="s">
        <v>131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4"/>
      <c r="N1" s="4"/>
      <c r="O1" s="4"/>
      <c r="P1" s="5"/>
      <c r="Q1" s="5"/>
      <c r="R1" s="5"/>
      <c r="S1" s="5"/>
      <c r="T1" s="5"/>
      <c r="U1" s="5"/>
    </row>
    <row r="2" spans="1:34" s="8" customFormat="1" ht="36" customHeight="1">
      <c r="A2" s="256" t="s">
        <v>152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7"/>
      <c r="N2" s="7"/>
      <c r="O2" s="7"/>
      <c r="Q2" s="9"/>
    </row>
    <row r="3" spans="1:34" s="8" customFormat="1" ht="18.649999999999999" customHeight="1">
      <c r="A3" s="165" t="s">
        <v>149</v>
      </c>
      <c r="B3" s="258" t="s">
        <v>148</v>
      </c>
      <c r="C3" s="258"/>
      <c r="D3" s="258" t="s">
        <v>150</v>
      </c>
      <c r="E3" s="258"/>
      <c r="F3" s="258"/>
      <c r="G3" s="258" t="s">
        <v>108</v>
      </c>
      <c r="H3" s="258"/>
      <c r="I3" s="258"/>
      <c r="J3" s="166"/>
      <c r="K3" s="259" t="s">
        <v>67</v>
      </c>
      <c r="L3" s="259"/>
      <c r="M3" s="10"/>
      <c r="N3" s="10"/>
      <c r="O3" s="10"/>
      <c r="Q3" s="9"/>
    </row>
    <row r="4" spans="1:34" s="8" customFormat="1" ht="21.65" customHeight="1">
      <c r="A4" s="168">
        <v>45757</v>
      </c>
      <c r="B4" s="249">
        <v>0.66666666666666663</v>
      </c>
      <c r="C4" s="249"/>
      <c r="D4" s="250" t="s">
        <v>199</v>
      </c>
      <c r="E4" s="251"/>
      <c r="F4" s="251"/>
      <c r="G4" s="250" t="str">
        <f>E32</f>
        <v>Slagspil</v>
      </c>
      <c r="H4" s="251"/>
      <c r="I4" s="251"/>
      <c r="J4" s="164"/>
      <c r="K4" s="252">
        <v>7000000</v>
      </c>
      <c r="L4" s="252"/>
      <c r="M4" s="11"/>
      <c r="N4" s="11"/>
      <c r="O4" s="11"/>
      <c r="Q4" s="9"/>
    </row>
    <row r="5" spans="1:34" s="8" customFormat="1" ht="27" customHeight="1">
      <c r="A5" s="12" t="s">
        <v>68</v>
      </c>
      <c r="B5" s="13" t="s">
        <v>44</v>
      </c>
      <c r="C5" s="14" t="s">
        <v>69</v>
      </c>
      <c r="D5" s="15" t="s">
        <v>70</v>
      </c>
      <c r="E5" s="16" t="s">
        <v>71</v>
      </c>
      <c r="F5" s="17" t="s">
        <v>72</v>
      </c>
      <c r="G5" s="18" t="s">
        <v>73</v>
      </c>
      <c r="H5" s="18" t="s">
        <v>74</v>
      </c>
      <c r="I5" s="19" t="s">
        <v>75</v>
      </c>
      <c r="J5" s="20"/>
      <c r="K5" s="253" t="s">
        <v>76</v>
      </c>
      <c r="L5" s="254"/>
      <c r="M5" s="21"/>
      <c r="N5" s="21"/>
      <c r="O5" s="21"/>
      <c r="Q5" s="9">
        <v>2</v>
      </c>
      <c r="R5" s="8">
        <v>3</v>
      </c>
      <c r="S5" s="8">
        <v>4</v>
      </c>
      <c r="T5" s="8">
        <v>5</v>
      </c>
      <c r="U5" s="8">
        <v>6</v>
      </c>
      <c r="V5" s="8">
        <v>7</v>
      </c>
      <c r="W5" s="8">
        <v>8</v>
      </c>
      <c r="X5" s="8">
        <v>9</v>
      </c>
      <c r="Y5" s="8" t="s">
        <v>77</v>
      </c>
      <c r="AA5" s="9">
        <v>2</v>
      </c>
      <c r="AB5" s="8">
        <v>3</v>
      </c>
      <c r="AC5" s="8">
        <v>4</v>
      </c>
      <c r="AD5" s="8">
        <v>5</v>
      </c>
      <c r="AE5" s="8">
        <v>6</v>
      </c>
      <c r="AF5" s="8">
        <v>7</v>
      </c>
      <c r="AG5" s="8">
        <v>8</v>
      </c>
      <c r="AH5" s="8">
        <v>9</v>
      </c>
    </row>
    <row r="6" spans="1:34" s="32" customFormat="1" ht="18" customHeight="1">
      <c r="A6" s="22" t="s">
        <v>32</v>
      </c>
      <c r="B6" s="23">
        <v>65</v>
      </c>
      <c r="C6" s="23">
        <v>32</v>
      </c>
      <c r="D6" s="24">
        <v>0</v>
      </c>
      <c r="E6" s="23">
        <v>1</v>
      </c>
      <c r="F6" s="25">
        <v>12</v>
      </c>
      <c r="G6" s="26">
        <f>IF(D6&gt;0,L$12,0)</f>
        <v>0</v>
      </c>
      <c r="H6" s="26">
        <v>1000000</v>
      </c>
      <c r="I6" s="27">
        <f>G6+H6</f>
        <v>1000000</v>
      </c>
      <c r="J6" s="28"/>
      <c r="K6" s="29">
        <v>0.2</v>
      </c>
      <c r="L6" s="30">
        <f t="shared" ref="L6:L29" si="0">$K$4*K6</f>
        <v>1400000</v>
      </c>
      <c r="M6" s="31">
        <v>12</v>
      </c>
      <c r="N6" s="31">
        <f t="shared" ref="N6:N7" si="1">IF(E6=0,0,IF(E6=E5,VLOOKUP(E6,Z:AH,VLOOKUP(E6,P:Y,10,0),0),IF(P6=E6,VLOOKUP(E6,Z:AH,VLOOKUP(E6,P:Y,10,0),0),M6)))</f>
        <v>12</v>
      </c>
      <c r="O6" s="31">
        <f t="shared" ref="O6:O25" si="2">IF(E6=0,0,IF(E6=E5,VLOOKUP(E6,P:X,VLOOKUP(E6,P:Y,10,0),0),IF(P6=E6,VLOOKUP(E6,P:X,VLOOKUP(E6,P:Y,10,0),0),L6)))</f>
        <v>1400000</v>
      </c>
      <c r="P6" s="8" t="s">
        <v>78</v>
      </c>
      <c r="Q6" s="9"/>
      <c r="R6" s="8"/>
      <c r="S6" s="8"/>
      <c r="T6" s="8"/>
      <c r="U6" s="8"/>
      <c r="V6" s="8"/>
      <c r="W6" s="8"/>
      <c r="X6" s="8"/>
      <c r="Y6" s="31">
        <f t="shared" ref="Y6:Y29" si="3">COUNTIF(E6:E29,P6)</f>
        <v>0</v>
      </c>
      <c r="Z6" s="31" t="str">
        <f>+P6</f>
        <v>T1</v>
      </c>
      <c r="AA6" s="9"/>
      <c r="AB6" s="8"/>
      <c r="AC6" s="8"/>
      <c r="AD6" s="8"/>
      <c r="AE6" s="8"/>
      <c r="AF6" s="8"/>
      <c r="AG6" s="8"/>
      <c r="AH6" s="8"/>
    </row>
    <row r="7" spans="1:34" s="32" customFormat="1" ht="18" customHeight="1">
      <c r="A7" s="22" t="s">
        <v>10</v>
      </c>
      <c r="B7" s="23">
        <v>68</v>
      </c>
      <c r="C7" s="23">
        <v>31</v>
      </c>
      <c r="D7" s="23">
        <v>0</v>
      </c>
      <c r="E7" s="23">
        <v>2</v>
      </c>
      <c r="F7" s="25">
        <v>10</v>
      </c>
      <c r="G7" s="26">
        <f t="shared" ref="G7:G29" si="4">IF(D7&gt;0,L$12,0)</f>
        <v>0</v>
      </c>
      <c r="H7" s="26">
        <v>800000</v>
      </c>
      <c r="I7" s="27">
        <f t="shared" ref="I7:I29" si="5">G7+H7</f>
        <v>800000</v>
      </c>
      <c r="J7" s="28"/>
      <c r="K7" s="29">
        <v>0.16</v>
      </c>
      <c r="L7" s="30">
        <f t="shared" si="0"/>
        <v>1120000</v>
      </c>
      <c r="M7" s="31">
        <v>10</v>
      </c>
      <c r="N7" s="31">
        <f t="shared" si="1"/>
        <v>10</v>
      </c>
      <c r="O7" s="31">
        <f t="shared" si="2"/>
        <v>1120000</v>
      </c>
      <c r="P7" s="8" t="s">
        <v>79</v>
      </c>
      <c r="Q7" s="9">
        <f>SUM($L7:$L8)/Q$5</f>
        <v>1015000</v>
      </c>
      <c r="R7" s="9">
        <f>SUM($L7:$L9)/R$5</f>
        <v>910000</v>
      </c>
      <c r="S7" s="9">
        <f>SUM($L7:$L10)/S$5</f>
        <v>822500</v>
      </c>
      <c r="T7" s="9">
        <f>SUM($L7:$L11)/T$5</f>
        <v>756000</v>
      </c>
      <c r="U7" s="9">
        <f>SUM($L7:$L12)/U$5</f>
        <v>700000</v>
      </c>
      <c r="V7" s="9">
        <f>SUM($L7:$L13)/V$5</f>
        <v>650000</v>
      </c>
      <c r="W7" s="9">
        <f>SUM($L7:$L14)/W$5</f>
        <v>595000</v>
      </c>
      <c r="X7" s="9">
        <f>SUM($L7:$L15)/X$5</f>
        <v>544444.4444444445</v>
      </c>
      <c r="Y7" s="31">
        <f t="shared" si="3"/>
        <v>0</v>
      </c>
      <c r="Z7" s="31" t="str">
        <f t="shared" ref="Z7:Z29" si="6">+P7</f>
        <v>T2</v>
      </c>
      <c r="AA7" s="33">
        <f>SUM($M7:$M8)/AA$5</f>
        <v>9</v>
      </c>
      <c r="AB7" s="33">
        <f>SUM($M7:$M9)/AB$5</f>
        <v>8.3333333333333339</v>
      </c>
      <c r="AC7" s="33">
        <f>SUM($M7:$M10)/AC$5</f>
        <v>7.75</v>
      </c>
      <c r="AD7" s="33">
        <f>SUM($M7:$M11)/AD$5</f>
        <v>7.2</v>
      </c>
      <c r="AE7" s="33">
        <f>SUM($M7:$M12)/AE$5</f>
        <v>6.666666666666667</v>
      </c>
      <c r="AF7" s="33">
        <f>SUM($M7:$M13)/AF$5</f>
        <v>6.1428571428571432</v>
      </c>
      <c r="AG7" s="33">
        <f>SUM($M7:$M14)/AG$5</f>
        <v>5.625</v>
      </c>
      <c r="AH7" s="33">
        <f>SUM($M7:$M15)/AH$5</f>
        <v>5.1111111111111107</v>
      </c>
    </row>
    <row r="8" spans="1:34" s="32" customFormat="1" ht="18" customHeight="1">
      <c r="A8" s="22" t="s">
        <v>40</v>
      </c>
      <c r="B8" s="23">
        <v>69</v>
      </c>
      <c r="C8" s="23">
        <v>33</v>
      </c>
      <c r="D8" s="23">
        <v>0</v>
      </c>
      <c r="E8" s="23">
        <v>3</v>
      </c>
      <c r="F8" s="25">
        <v>8</v>
      </c>
      <c r="G8" s="26">
        <f t="shared" si="4"/>
        <v>0</v>
      </c>
      <c r="H8" s="26">
        <v>650000</v>
      </c>
      <c r="I8" s="27">
        <f t="shared" si="5"/>
        <v>650000</v>
      </c>
      <c r="J8" s="28"/>
      <c r="K8" s="29">
        <v>0.13</v>
      </c>
      <c r="L8" s="30">
        <f t="shared" si="0"/>
        <v>910000</v>
      </c>
      <c r="M8" s="31">
        <v>8</v>
      </c>
      <c r="N8" s="31">
        <f>IF(E8=0,0,IF(E8=E7,VLOOKUP(E8,Z:AH,VLOOKUP(E8,P:Y,10,0),0),IF(P8=E8,VLOOKUP(E8,Z:AH,VLOOKUP(E8,P:Y,10,0),0),M8)))</f>
        <v>8</v>
      </c>
      <c r="O8" s="31">
        <f t="shared" si="2"/>
        <v>910000</v>
      </c>
      <c r="P8" s="8" t="s">
        <v>80</v>
      </c>
      <c r="Q8" s="9">
        <f t="shared" ref="Q8:Q29" si="7">SUM($L8:$L9)/Q$5</f>
        <v>805000</v>
      </c>
      <c r="R8" s="9">
        <f t="shared" ref="R8:R29" si="8">SUM($L8:$L10)/R$5</f>
        <v>723333.33333333337</v>
      </c>
      <c r="S8" s="9">
        <f t="shared" ref="S8:S29" si="9">SUM($L8:$L11)/S$5</f>
        <v>665000</v>
      </c>
      <c r="T8" s="9">
        <f t="shared" ref="T8:T29" si="10">SUM($L8:$L12)/T$5</f>
        <v>616000</v>
      </c>
      <c r="U8" s="9">
        <f t="shared" ref="U8:U29" si="11">SUM($L8:$L13)/U$5</f>
        <v>571666.66666666663</v>
      </c>
      <c r="V8" s="9">
        <f t="shared" ref="V8:V29" si="12">SUM($L8:$L14)/V$5</f>
        <v>520000</v>
      </c>
      <c r="W8" s="9">
        <f t="shared" ref="W8:W29" si="13">SUM($L8:$L15)/W$5</f>
        <v>472500</v>
      </c>
      <c r="X8" s="9">
        <f t="shared" ref="X8:X29" si="14">SUM($L8:$L16)/X$5</f>
        <v>427777.77777777775</v>
      </c>
      <c r="Y8" s="31">
        <f t="shared" si="3"/>
        <v>0</v>
      </c>
      <c r="Z8" s="31" t="str">
        <f t="shared" si="6"/>
        <v>T3</v>
      </c>
      <c r="AA8" s="33">
        <f t="shared" ref="AA8:AA29" si="15">SUM($M8:$M9)/AA$5</f>
        <v>7.5</v>
      </c>
      <c r="AB8" s="33">
        <f t="shared" ref="AB8:AB29" si="16">SUM($M8:$M10)/AB$5</f>
        <v>7</v>
      </c>
      <c r="AC8" s="33">
        <f t="shared" ref="AC8:AC29" si="17">SUM($M8:$M11)/AC$5</f>
        <v>6.5</v>
      </c>
      <c r="AD8" s="33">
        <f t="shared" ref="AD8:AD29" si="18">SUM($M8:$M12)/AD$5</f>
        <v>6</v>
      </c>
      <c r="AE8" s="33">
        <f t="shared" ref="AE8:AE29" si="19">SUM($M8:$M13)/AE$5</f>
        <v>5.5</v>
      </c>
      <c r="AF8" s="33">
        <f t="shared" ref="AF8:AF29" si="20">SUM($M8:$M14)/AF$5</f>
        <v>5</v>
      </c>
      <c r="AG8" s="33">
        <f t="shared" ref="AG8:AG29" si="21">SUM($M8:$M15)/AG$5</f>
        <v>4.5</v>
      </c>
      <c r="AH8" s="33">
        <f t="shared" ref="AH8:AH29" si="22">SUM($M8:$M16)/AH$5</f>
        <v>4</v>
      </c>
    </row>
    <row r="9" spans="1:34" s="32" customFormat="1" ht="18" customHeight="1">
      <c r="A9" s="22" t="s">
        <v>2</v>
      </c>
      <c r="B9" s="23">
        <v>71</v>
      </c>
      <c r="C9" s="23">
        <v>30</v>
      </c>
      <c r="D9" s="23">
        <v>0</v>
      </c>
      <c r="E9" s="23">
        <v>4</v>
      </c>
      <c r="F9" s="25">
        <v>7</v>
      </c>
      <c r="G9" s="26">
        <f t="shared" si="4"/>
        <v>0</v>
      </c>
      <c r="H9" s="26">
        <v>500000</v>
      </c>
      <c r="I9" s="27">
        <f t="shared" si="5"/>
        <v>500000</v>
      </c>
      <c r="J9" s="28"/>
      <c r="K9" s="29">
        <v>0.1</v>
      </c>
      <c r="L9" s="30">
        <f t="shared" si="0"/>
        <v>700000</v>
      </c>
      <c r="M9" s="31">
        <v>7</v>
      </c>
      <c r="N9" s="31">
        <f t="shared" ref="N9:N29" si="23">IF(E9=0,0,IF(E9=E8,VLOOKUP(E9,Z:AH,VLOOKUP(E9,P:Y,10,0),0),IF(P9=E9,VLOOKUP(E9,Z:AH,VLOOKUP(E9,P:Y,10,0),0),M9)))</f>
        <v>7</v>
      </c>
      <c r="O9" s="31">
        <f t="shared" si="2"/>
        <v>700000</v>
      </c>
      <c r="P9" s="8" t="s">
        <v>81</v>
      </c>
      <c r="Q9" s="9">
        <f t="shared" si="7"/>
        <v>630000</v>
      </c>
      <c r="R9" s="9">
        <f t="shared" si="8"/>
        <v>583333.33333333337</v>
      </c>
      <c r="S9" s="9">
        <f t="shared" si="9"/>
        <v>542500</v>
      </c>
      <c r="T9" s="9">
        <f t="shared" si="10"/>
        <v>504000</v>
      </c>
      <c r="U9" s="9">
        <f t="shared" si="11"/>
        <v>455000</v>
      </c>
      <c r="V9" s="9">
        <f t="shared" si="12"/>
        <v>410000</v>
      </c>
      <c r="W9" s="9">
        <f t="shared" si="13"/>
        <v>367500</v>
      </c>
      <c r="X9" s="9">
        <f t="shared" si="14"/>
        <v>334444.44444444444</v>
      </c>
      <c r="Y9" s="31">
        <f t="shared" si="3"/>
        <v>0</v>
      </c>
      <c r="Z9" s="31" t="str">
        <f t="shared" si="6"/>
        <v>T4</v>
      </c>
      <c r="AA9" s="33">
        <f t="shared" si="15"/>
        <v>6.5</v>
      </c>
      <c r="AB9" s="33">
        <f t="shared" si="16"/>
        <v>6</v>
      </c>
      <c r="AC9" s="33">
        <f t="shared" si="17"/>
        <v>5.5</v>
      </c>
      <c r="AD9" s="33">
        <f t="shared" si="18"/>
        <v>5</v>
      </c>
      <c r="AE9" s="33">
        <f t="shared" si="19"/>
        <v>4.5</v>
      </c>
      <c r="AF9" s="33">
        <f t="shared" si="20"/>
        <v>4</v>
      </c>
      <c r="AG9" s="33">
        <f t="shared" si="21"/>
        <v>3.5</v>
      </c>
      <c r="AH9" s="33">
        <f t="shared" si="22"/>
        <v>3.1111111111111112</v>
      </c>
    </row>
    <row r="10" spans="1:34" s="32" customFormat="1" ht="18" customHeight="1">
      <c r="A10" s="22" t="s">
        <v>0</v>
      </c>
      <c r="B10" s="23">
        <v>73</v>
      </c>
      <c r="C10" s="23">
        <v>32</v>
      </c>
      <c r="D10" s="23">
        <v>0</v>
      </c>
      <c r="E10" s="23">
        <v>5</v>
      </c>
      <c r="F10" s="25">
        <v>6</v>
      </c>
      <c r="G10" s="26">
        <f t="shared" si="4"/>
        <v>0</v>
      </c>
      <c r="H10" s="26">
        <v>400000</v>
      </c>
      <c r="I10" s="27">
        <f t="shared" si="5"/>
        <v>400000</v>
      </c>
      <c r="J10" s="28"/>
      <c r="K10" s="29">
        <v>0.08</v>
      </c>
      <c r="L10" s="30">
        <f t="shared" si="0"/>
        <v>560000</v>
      </c>
      <c r="M10" s="31">
        <v>6</v>
      </c>
      <c r="N10" s="31">
        <f t="shared" si="23"/>
        <v>6</v>
      </c>
      <c r="O10" s="31">
        <f t="shared" si="2"/>
        <v>560000</v>
      </c>
      <c r="P10" s="8" t="s">
        <v>82</v>
      </c>
      <c r="Q10" s="9">
        <f t="shared" si="7"/>
        <v>525000</v>
      </c>
      <c r="R10" s="9">
        <f t="shared" si="8"/>
        <v>490000</v>
      </c>
      <c r="S10" s="9">
        <f t="shared" si="9"/>
        <v>455000</v>
      </c>
      <c r="T10" s="9">
        <f t="shared" si="10"/>
        <v>406000</v>
      </c>
      <c r="U10" s="9">
        <f t="shared" si="11"/>
        <v>361666.66666666669</v>
      </c>
      <c r="V10" s="9">
        <f t="shared" si="12"/>
        <v>320000</v>
      </c>
      <c r="W10" s="9">
        <f t="shared" si="13"/>
        <v>288750</v>
      </c>
      <c r="X10" s="9">
        <f t="shared" si="14"/>
        <v>264444.44444444444</v>
      </c>
      <c r="Y10" s="31">
        <f t="shared" si="3"/>
        <v>0</v>
      </c>
      <c r="Z10" s="31" t="str">
        <f t="shared" si="6"/>
        <v>T5</v>
      </c>
      <c r="AA10" s="33">
        <f t="shared" si="15"/>
        <v>5.5</v>
      </c>
      <c r="AB10" s="33">
        <f t="shared" si="16"/>
        <v>5</v>
      </c>
      <c r="AC10" s="33">
        <f t="shared" si="17"/>
        <v>4.5</v>
      </c>
      <c r="AD10" s="33">
        <f t="shared" si="18"/>
        <v>4</v>
      </c>
      <c r="AE10" s="33">
        <f t="shared" si="19"/>
        <v>3.5</v>
      </c>
      <c r="AF10" s="33">
        <f t="shared" si="20"/>
        <v>3</v>
      </c>
      <c r="AG10" s="33">
        <f t="shared" si="21"/>
        <v>2.625</v>
      </c>
      <c r="AH10" s="33">
        <f t="shared" si="22"/>
        <v>2.3333333333333335</v>
      </c>
    </row>
    <row r="11" spans="1:34" s="32" customFormat="1" ht="18" customHeight="1">
      <c r="A11" s="22" t="s">
        <v>22</v>
      </c>
      <c r="B11" s="23">
        <v>73</v>
      </c>
      <c r="C11" s="23">
        <v>33</v>
      </c>
      <c r="D11" s="23" t="s">
        <v>209</v>
      </c>
      <c r="E11" s="23">
        <v>6</v>
      </c>
      <c r="F11" s="25">
        <v>5</v>
      </c>
      <c r="G11" s="26">
        <f t="shared" si="4"/>
        <v>420000</v>
      </c>
      <c r="H11" s="26">
        <v>350000.00000000006</v>
      </c>
      <c r="I11" s="27">
        <f t="shared" si="5"/>
        <v>770000</v>
      </c>
      <c r="J11" s="28"/>
      <c r="K11" s="29">
        <v>7.0000000000000007E-2</v>
      </c>
      <c r="L11" s="30">
        <f t="shared" si="0"/>
        <v>490000.00000000006</v>
      </c>
      <c r="M11" s="31">
        <v>5</v>
      </c>
      <c r="N11" s="31">
        <f t="shared" si="23"/>
        <v>5</v>
      </c>
      <c r="O11" s="31">
        <f t="shared" si="2"/>
        <v>490000.00000000006</v>
      </c>
      <c r="P11" s="8" t="s">
        <v>83</v>
      </c>
      <c r="Q11" s="9">
        <f t="shared" si="7"/>
        <v>455000</v>
      </c>
      <c r="R11" s="9">
        <f t="shared" si="8"/>
        <v>420000</v>
      </c>
      <c r="S11" s="9">
        <f t="shared" si="9"/>
        <v>367500</v>
      </c>
      <c r="T11" s="9">
        <f t="shared" si="10"/>
        <v>322000</v>
      </c>
      <c r="U11" s="9">
        <f t="shared" si="11"/>
        <v>280000</v>
      </c>
      <c r="V11" s="9">
        <f t="shared" si="12"/>
        <v>250000</v>
      </c>
      <c r="W11" s="9">
        <f t="shared" si="13"/>
        <v>227500</v>
      </c>
      <c r="X11" s="9">
        <f t="shared" si="14"/>
        <v>210000</v>
      </c>
      <c r="Y11" s="31">
        <f t="shared" si="3"/>
        <v>0</v>
      </c>
      <c r="Z11" s="31" t="str">
        <f t="shared" si="6"/>
        <v>T6</v>
      </c>
      <c r="AA11" s="33">
        <f t="shared" si="15"/>
        <v>4.5</v>
      </c>
      <c r="AB11" s="33">
        <f t="shared" si="16"/>
        <v>4</v>
      </c>
      <c r="AC11" s="33">
        <f t="shared" si="17"/>
        <v>3.5</v>
      </c>
      <c r="AD11" s="33">
        <f t="shared" si="18"/>
        <v>3</v>
      </c>
      <c r="AE11" s="33">
        <f t="shared" si="19"/>
        <v>2.5</v>
      </c>
      <c r="AF11" s="33">
        <f t="shared" si="20"/>
        <v>2.1428571428571428</v>
      </c>
      <c r="AG11" s="33">
        <f t="shared" si="21"/>
        <v>1.875</v>
      </c>
      <c r="AH11" s="33">
        <f t="shared" si="22"/>
        <v>1.6666666666666667</v>
      </c>
    </row>
    <row r="12" spans="1:34" s="32" customFormat="1" ht="18" customHeight="1">
      <c r="A12" s="22" t="s">
        <v>14</v>
      </c>
      <c r="B12" s="23">
        <v>74</v>
      </c>
      <c r="C12" s="23">
        <v>33</v>
      </c>
      <c r="D12" s="23">
        <v>0</v>
      </c>
      <c r="E12" s="23">
        <v>7</v>
      </c>
      <c r="F12" s="25">
        <v>4</v>
      </c>
      <c r="G12" s="26">
        <f t="shared" si="4"/>
        <v>0</v>
      </c>
      <c r="H12" s="26">
        <v>300000</v>
      </c>
      <c r="I12" s="27">
        <f t="shared" si="5"/>
        <v>300000</v>
      </c>
      <c r="J12" s="28"/>
      <c r="K12" s="29">
        <v>0.06</v>
      </c>
      <c r="L12" s="30">
        <f t="shared" si="0"/>
        <v>420000</v>
      </c>
      <c r="M12" s="31">
        <v>4</v>
      </c>
      <c r="N12" s="31">
        <f t="shared" si="23"/>
        <v>4</v>
      </c>
      <c r="O12" s="31">
        <f t="shared" si="2"/>
        <v>420000</v>
      </c>
      <c r="P12" s="8" t="s">
        <v>84</v>
      </c>
      <c r="Q12" s="9">
        <f t="shared" si="7"/>
        <v>385000</v>
      </c>
      <c r="R12" s="9">
        <f t="shared" si="8"/>
        <v>326666.66666666669</v>
      </c>
      <c r="S12" s="9">
        <f t="shared" si="9"/>
        <v>280000</v>
      </c>
      <c r="T12" s="9">
        <f t="shared" si="10"/>
        <v>238000</v>
      </c>
      <c r="U12" s="9">
        <f t="shared" si="11"/>
        <v>210000</v>
      </c>
      <c r="V12" s="9">
        <f t="shared" si="12"/>
        <v>190000</v>
      </c>
      <c r="W12" s="9">
        <f t="shared" si="13"/>
        <v>175000</v>
      </c>
      <c r="X12" s="9">
        <f t="shared" si="14"/>
        <v>163333.33333333334</v>
      </c>
      <c r="Y12" s="31">
        <f t="shared" si="3"/>
        <v>0</v>
      </c>
      <c r="Z12" s="31" t="str">
        <f t="shared" si="6"/>
        <v>T7</v>
      </c>
      <c r="AA12" s="33">
        <f t="shared" si="15"/>
        <v>3.5</v>
      </c>
      <c r="AB12" s="33">
        <f t="shared" si="16"/>
        <v>3</v>
      </c>
      <c r="AC12" s="33">
        <f t="shared" si="17"/>
        <v>2.5</v>
      </c>
      <c r="AD12" s="33">
        <f t="shared" si="18"/>
        <v>2</v>
      </c>
      <c r="AE12" s="33">
        <f t="shared" si="19"/>
        <v>1.6666666666666667</v>
      </c>
      <c r="AF12" s="33">
        <f t="shared" si="20"/>
        <v>1.4285714285714286</v>
      </c>
      <c r="AG12" s="33">
        <f t="shared" si="21"/>
        <v>1.25</v>
      </c>
      <c r="AH12" s="33">
        <f t="shared" si="22"/>
        <v>1.1111111111111112</v>
      </c>
    </row>
    <row r="13" spans="1:34" s="32" customFormat="1" ht="18" customHeight="1">
      <c r="A13" s="22" t="s">
        <v>26</v>
      </c>
      <c r="B13" s="23">
        <v>75</v>
      </c>
      <c r="C13" s="23">
        <v>34</v>
      </c>
      <c r="D13" s="23">
        <v>0</v>
      </c>
      <c r="E13" s="23">
        <v>8</v>
      </c>
      <c r="F13" s="25">
        <v>3</v>
      </c>
      <c r="G13" s="26">
        <f t="shared" si="4"/>
        <v>0</v>
      </c>
      <c r="H13" s="26">
        <v>250000</v>
      </c>
      <c r="I13" s="27">
        <f t="shared" si="5"/>
        <v>250000</v>
      </c>
      <c r="J13" s="28"/>
      <c r="K13" s="29">
        <v>0.05</v>
      </c>
      <c r="L13" s="30">
        <f t="shared" si="0"/>
        <v>350000</v>
      </c>
      <c r="M13" s="31">
        <v>3</v>
      </c>
      <c r="N13" s="31">
        <f t="shared" si="23"/>
        <v>3</v>
      </c>
      <c r="O13" s="31">
        <f t="shared" si="2"/>
        <v>350000</v>
      </c>
      <c r="P13" s="8" t="s">
        <v>85</v>
      </c>
      <c r="Q13" s="9">
        <f t="shared" si="7"/>
        <v>280000</v>
      </c>
      <c r="R13" s="9">
        <f t="shared" si="8"/>
        <v>233333.33333333334</v>
      </c>
      <c r="S13" s="9">
        <f t="shared" si="9"/>
        <v>192500</v>
      </c>
      <c r="T13" s="9">
        <f t="shared" si="10"/>
        <v>168000</v>
      </c>
      <c r="U13" s="9">
        <f t="shared" si="11"/>
        <v>151666.66666666666</v>
      </c>
      <c r="V13" s="9">
        <f t="shared" si="12"/>
        <v>140000</v>
      </c>
      <c r="W13" s="9">
        <f t="shared" si="13"/>
        <v>131250</v>
      </c>
      <c r="X13" s="9">
        <f t="shared" si="14"/>
        <v>124444.44444444444</v>
      </c>
      <c r="Y13" s="31">
        <f t="shared" si="3"/>
        <v>0</v>
      </c>
      <c r="Z13" s="31" t="str">
        <f t="shared" si="6"/>
        <v>T8</v>
      </c>
      <c r="AA13" s="33">
        <f t="shared" si="15"/>
        <v>2.5</v>
      </c>
      <c r="AB13" s="33">
        <f t="shared" si="16"/>
        <v>2</v>
      </c>
      <c r="AC13" s="33">
        <f t="shared" si="17"/>
        <v>1.5</v>
      </c>
      <c r="AD13" s="33">
        <f t="shared" si="18"/>
        <v>1.2</v>
      </c>
      <c r="AE13" s="33">
        <f t="shared" si="19"/>
        <v>1</v>
      </c>
      <c r="AF13" s="33">
        <f t="shared" si="20"/>
        <v>0.8571428571428571</v>
      </c>
      <c r="AG13" s="33">
        <f t="shared" si="21"/>
        <v>0.75</v>
      </c>
      <c r="AH13" s="33">
        <f t="shared" si="22"/>
        <v>0.66666666666666663</v>
      </c>
    </row>
    <row r="14" spans="1:34" s="32" customFormat="1" ht="18" customHeight="1">
      <c r="A14" s="22" t="s">
        <v>38</v>
      </c>
      <c r="B14" s="23">
        <v>76</v>
      </c>
      <c r="C14" s="23">
        <v>34</v>
      </c>
      <c r="D14" s="23">
        <v>0</v>
      </c>
      <c r="E14" s="23">
        <v>9</v>
      </c>
      <c r="F14" s="25">
        <v>2</v>
      </c>
      <c r="G14" s="26">
        <f t="shared" si="4"/>
        <v>0</v>
      </c>
      <c r="H14" s="26">
        <v>150000</v>
      </c>
      <c r="I14" s="27">
        <f t="shared" si="5"/>
        <v>150000</v>
      </c>
      <c r="J14" s="28"/>
      <c r="K14" s="29">
        <v>0.03</v>
      </c>
      <c r="L14" s="30">
        <f t="shared" si="0"/>
        <v>210000</v>
      </c>
      <c r="M14" s="31">
        <v>2</v>
      </c>
      <c r="N14" s="31">
        <f t="shared" si="23"/>
        <v>2</v>
      </c>
      <c r="O14" s="31">
        <f t="shared" si="2"/>
        <v>210000</v>
      </c>
      <c r="P14" s="8" t="s">
        <v>86</v>
      </c>
      <c r="Q14" s="9">
        <f t="shared" si="7"/>
        <v>175000</v>
      </c>
      <c r="R14" s="9">
        <f t="shared" si="8"/>
        <v>140000</v>
      </c>
      <c r="S14" s="9">
        <f t="shared" si="9"/>
        <v>122500</v>
      </c>
      <c r="T14" s="9">
        <f t="shared" si="10"/>
        <v>112000</v>
      </c>
      <c r="U14" s="9">
        <f t="shared" si="11"/>
        <v>105000</v>
      </c>
      <c r="V14" s="9">
        <f t="shared" si="12"/>
        <v>100000</v>
      </c>
      <c r="W14" s="9">
        <f t="shared" si="13"/>
        <v>96250</v>
      </c>
      <c r="X14" s="9">
        <f t="shared" si="14"/>
        <v>93333.333333333328</v>
      </c>
      <c r="Y14" s="31">
        <f t="shared" si="3"/>
        <v>0</v>
      </c>
      <c r="Z14" s="31" t="str">
        <f t="shared" si="6"/>
        <v>T9</v>
      </c>
      <c r="AA14" s="33">
        <f t="shared" si="15"/>
        <v>1.5</v>
      </c>
      <c r="AB14" s="33">
        <f t="shared" si="16"/>
        <v>1</v>
      </c>
      <c r="AC14" s="33">
        <f t="shared" si="17"/>
        <v>0.75</v>
      </c>
      <c r="AD14" s="33">
        <f t="shared" si="18"/>
        <v>0.6</v>
      </c>
      <c r="AE14" s="33">
        <f t="shared" si="19"/>
        <v>0.5</v>
      </c>
      <c r="AF14" s="33">
        <f t="shared" si="20"/>
        <v>0.42857142857142855</v>
      </c>
      <c r="AG14" s="33">
        <f t="shared" si="21"/>
        <v>0.375</v>
      </c>
      <c r="AH14" s="33">
        <f t="shared" si="22"/>
        <v>0.33333333333333331</v>
      </c>
    </row>
    <row r="15" spans="1:34" s="32" customFormat="1" ht="18" customHeight="1">
      <c r="A15" s="22" t="s">
        <v>4</v>
      </c>
      <c r="B15" s="23">
        <v>76</v>
      </c>
      <c r="C15" s="23">
        <v>35</v>
      </c>
      <c r="D15" s="23">
        <v>0</v>
      </c>
      <c r="E15" s="23">
        <v>10</v>
      </c>
      <c r="F15" s="25">
        <v>1</v>
      </c>
      <c r="G15" s="26">
        <f t="shared" si="4"/>
        <v>0</v>
      </c>
      <c r="H15" s="26">
        <v>100000</v>
      </c>
      <c r="I15" s="27">
        <f t="shared" si="5"/>
        <v>100000</v>
      </c>
      <c r="J15" s="28"/>
      <c r="K15" s="29">
        <v>0.02</v>
      </c>
      <c r="L15" s="30">
        <f t="shared" si="0"/>
        <v>140000</v>
      </c>
      <c r="M15" s="31">
        <v>1</v>
      </c>
      <c r="N15" s="31">
        <f t="shared" si="23"/>
        <v>1</v>
      </c>
      <c r="O15" s="31">
        <f t="shared" si="2"/>
        <v>140000</v>
      </c>
      <c r="P15" s="8" t="s">
        <v>87</v>
      </c>
      <c r="Q15" s="9">
        <f t="shared" si="7"/>
        <v>105000</v>
      </c>
      <c r="R15" s="9">
        <f t="shared" si="8"/>
        <v>93333.333333333328</v>
      </c>
      <c r="S15" s="9">
        <f t="shared" si="9"/>
        <v>87500</v>
      </c>
      <c r="T15" s="9">
        <f t="shared" si="10"/>
        <v>84000</v>
      </c>
      <c r="U15" s="9">
        <f t="shared" si="11"/>
        <v>81666.666666666672</v>
      </c>
      <c r="V15" s="9">
        <f t="shared" si="12"/>
        <v>80000</v>
      </c>
      <c r="W15" s="9">
        <f t="shared" si="13"/>
        <v>78750</v>
      </c>
      <c r="X15" s="9">
        <f t="shared" si="14"/>
        <v>77777.777777777781</v>
      </c>
      <c r="Y15" s="31">
        <f t="shared" si="3"/>
        <v>0</v>
      </c>
      <c r="Z15" s="31" t="str">
        <f t="shared" si="6"/>
        <v>T10</v>
      </c>
      <c r="AA15" s="33">
        <f t="shared" si="15"/>
        <v>0.5</v>
      </c>
      <c r="AB15" s="33">
        <f t="shared" si="16"/>
        <v>0.33333333333333331</v>
      </c>
      <c r="AC15" s="33">
        <f t="shared" si="17"/>
        <v>0.25</v>
      </c>
      <c r="AD15" s="33">
        <f t="shared" si="18"/>
        <v>0.2</v>
      </c>
      <c r="AE15" s="33">
        <f t="shared" si="19"/>
        <v>0.16666666666666666</v>
      </c>
      <c r="AF15" s="33">
        <f t="shared" si="20"/>
        <v>0.14285714285714285</v>
      </c>
      <c r="AG15" s="33">
        <f t="shared" si="21"/>
        <v>0.125</v>
      </c>
      <c r="AH15" s="33">
        <f t="shared" si="22"/>
        <v>0.1111111111111111</v>
      </c>
    </row>
    <row r="16" spans="1:34" s="32" customFormat="1" ht="18" customHeight="1">
      <c r="A16" s="22" t="s">
        <v>16</v>
      </c>
      <c r="B16" s="23">
        <v>76</v>
      </c>
      <c r="C16" s="23">
        <v>37</v>
      </c>
      <c r="D16" s="23">
        <v>0</v>
      </c>
      <c r="E16" s="23">
        <v>11</v>
      </c>
      <c r="F16" s="25">
        <v>0</v>
      </c>
      <c r="G16" s="26">
        <f t="shared" si="4"/>
        <v>0</v>
      </c>
      <c r="H16" s="26">
        <v>50000</v>
      </c>
      <c r="I16" s="27">
        <f t="shared" si="5"/>
        <v>50000</v>
      </c>
      <c r="J16" s="28"/>
      <c r="K16" s="29">
        <v>0.01</v>
      </c>
      <c r="L16" s="30">
        <f t="shared" si="0"/>
        <v>70000</v>
      </c>
      <c r="M16" s="31">
        <v>0</v>
      </c>
      <c r="N16" s="31">
        <f t="shared" si="23"/>
        <v>0</v>
      </c>
      <c r="O16" s="31">
        <f t="shared" si="2"/>
        <v>70000</v>
      </c>
      <c r="P16" s="8" t="s">
        <v>88</v>
      </c>
      <c r="Q16" s="9">
        <f t="shared" si="7"/>
        <v>70000</v>
      </c>
      <c r="R16" s="9">
        <f t="shared" si="8"/>
        <v>70000</v>
      </c>
      <c r="S16" s="9">
        <f t="shared" si="9"/>
        <v>70000</v>
      </c>
      <c r="T16" s="9">
        <f t="shared" si="10"/>
        <v>70000</v>
      </c>
      <c r="U16" s="9">
        <f t="shared" si="11"/>
        <v>70000</v>
      </c>
      <c r="V16" s="9">
        <f t="shared" si="12"/>
        <v>70000</v>
      </c>
      <c r="W16" s="9">
        <f t="shared" si="13"/>
        <v>70000</v>
      </c>
      <c r="X16" s="9">
        <f t="shared" si="14"/>
        <v>70000</v>
      </c>
      <c r="Y16" s="31">
        <f t="shared" si="3"/>
        <v>0</v>
      </c>
      <c r="Z16" s="31" t="str">
        <f t="shared" si="6"/>
        <v>T11</v>
      </c>
      <c r="AA16" s="33">
        <f t="shared" si="15"/>
        <v>0</v>
      </c>
      <c r="AB16" s="33">
        <f t="shared" si="16"/>
        <v>0</v>
      </c>
      <c r="AC16" s="33">
        <f t="shared" si="17"/>
        <v>0</v>
      </c>
      <c r="AD16" s="33">
        <f t="shared" si="18"/>
        <v>0</v>
      </c>
      <c r="AE16" s="33">
        <f t="shared" si="19"/>
        <v>0</v>
      </c>
      <c r="AF16" s="33">
        <f t="shared" si="20"/>
        <v>0</v>
      </c>
      <c r="AG16" s="33">
        <f t="shared" si="21"/>
        <v>0</v>
      </c>
      <c r="AH16" s="33">
        <f t="shared" si="22"/>
        <v>0</v>
      </c>
    </row>
    <row r="17" spans="1:34" s="32" customFormat="1" ht="18" customHeight="1">
      <c r="A17" s="22" t="s">
        <v>8</v>
      </c>
      <c r="B17" s="23">
        <v>77</v>
      </c>
      <c r="C17" s="23">
        <v>33</v>
      </c>
      <c r="D17" s="23">
        <v>0</v>
      </c>
      <c r="E17" s="23">
        <v>12</v>
      </c>
      <c r="F17" s="25">
        <v>0</v>
      </c>
      <c r="G17" s="26">
        <f t="shared" si="4"/>
        <v>0</v>
      </c>
      <c r="H17" s="26">
        <v>50000</v>
      </c>
      <c r="I17" s="27">
        <f t="shared" si="5"/>
        <v>50000</v>
      </c>
      <c r="J17" s="28"/>
      <c r="K17" s="29">
        <v>0.01</v>
      </c>
      <c r="L17" s="30">
        <f t="shared" si="0"/>
        <v>70000</v>
      </c>
      <c r="M17" s="31">
        <v>0</v>
      </c>
      <c r="N17" s="31">
        <f t="shared" si="23"/>
        <v>0</v>
      </c>
      <c r="O17" s="31">
        <f t="shared" si="2"/>
        <v>70000</v>
      </c>
      <c r="P17" s="8" t="s">
        <v>89</v>
      </c>
      <c r="Q17" s="9">
        <f t="shared" si="7"/>
        <v>70000</v>
      </c>
      <c r="R17" s="9">
        <f t="shared" si="8"/>
        <v>70000</v>
      </c>
      <c r="S17" s="9">
        <f t="shared" si="9"/>
        <v>70000</v>
      </c>
      <c r="T17" s="9">
        <f t="shared" si="10"/>
        <v>70000</v>
      </c>
      <c r="U17" s="9">
        <f t="shared" si="11"/>
        <v>70000</v>
      </c>
      <c r="V17" s="9">
        <f t="shared" si="12"/>
        <v>70000</v>
      </c>
      <c r="W17" s="9">
        <f t="shared" si="13"/>
        <v>70000</v>
      </c>
      <c r="X17" s="9">
        <f t="shared" si="14"/>
        <v>70000</v>
      </c>
      <c r="Y17" s="31">
        <f t="shared" si="3"/>
        <v>0</v>
      </c>
      <c r="Z17" s="31" t="str">
        <f t="shared" si="6"/>
        <v>T12</v>
      </c>
      <c r="AA17" s="33">
        <f t="shared" si="15"/>
        <v>0</v>
      </c>
      <c r="AB17" s="33">
        <f t="shared" si="16"/>
        <v>0</v>
      </c>
      <c r="AC17" s="33">
        <f t="shared" si="17"/>
        <v>0</v>
      </c>
      <c r="AD17" s="33">
        <f t="shared" si="18"/>
        <v>0</v>
      </c>
      <c r="AE17" s="33">
        <f t="shared" si="19"/>
        <v>0</v>
      </c>
      <c r="AF17" s="33">
        <f t="shared" si="20"/>
        <v>0</v>
      </c>
      <c r="AG17" s="33">
        <f t="shared" si="21"/>
        <v>0</v>
      </c>
      <c r="AH17" s="33">
        <f t="shared" si="22"/>
        <v>0</v>
      </c>
    </row>
    <row r="18" spans="1:34" s="32" customFormat="1" ht="18" customHeight="1">
      <c r="A18" s="22" t="s">
        <v>18</v>
      </c>
      <c r="B18" s="23">
        <v>79</v>
      </c>
      <c r="C18" s="23">
        <v>33</v>
      </c>
      <c r="D18" s="23">
        <v>0</v>
      </c>
      <c r="E18" s="23">
        <v>13</v>
      </c>
      <c r="F18" s="25">
        <v>0</v>
      </c>
      <c r="G18" s="26">
        <f t="shared" si="4"/>
        <v>0</v>
      </c>
      <c r="H18" s="26">
        <v>50000</v>
      </c>
      <c r="I18" s="27">
        <f t="shared" si="5"/>
        <v>50000</v>
      </c>
      <c r="J18" s="28"/>
      <c r="K18" s="29">
        <v>0.01</v>
      </c>
      <c r="L18" s="30">
        <f t="shared" si="0"/>
        <v>70000</v>
      </c>
      <c r="M18" s="31">
        <v>0</v>
      </c>
      <c r="N18" s="31">
        <f t="shared" si="23"/>
        <v>0</v>
      </c>
      <c r="O18" s="31">
        <f t="shared" si="2"/>
        <v>70000</v>
      </c>
      <c r="P18" s="8" t="s">
        <v>90</v>
      </c>
      <c r="Q18" s="9">
        <f t="shared" si="7"/>
        <v>70000</v>
      </c>
      <c r="R18" s="9">
        <f t="shared" si="8"/>
        <v>70000</v>
      </c>
      <c r="S18" s="9">
        <f t="shared" si="9"/>
        <v>70000</v>
      </c>
      <c r="T18" s="9">
        <f t="shared" si="10"/>
        <v>70000</v>
      </c>
      <c r="U18" s="9">
        <f t="shared" si="11"/>
        <v>70000</v>
      </c>
      <c r="V18" s="9">
        <f t="shared" si="12"/>
        <v>70000</v>
      </c>
      <c r="W18" s="9">
        <f t="shared" si="13"/>
        <v>70000</v>
      </c>
      <c r="X18" s="9">
        <f t="shared" si="14"/>
        <v>70000</v>
      </c>
      <c r="Y18" s="31">
        <f t="shared" si="3"/>
        <v>0</v>
      </c>
      <c r="Z18" s="31" t="str">
        <f t="shared" si="6"/>
        <v>T13</v>
      </c>
      <c r="AA18" s="33">
        <f t="shared" si="15"/>
        <v>0</v>
      </c>
      <c r="AB18" s="33">
        <f t="shared" si="16"/>
        <v>0</v>
      </c>
      <c r="AC18" s="33">
        <f t="shared" si="17"/>
        <v>0</v>
      </c>
      <c r="AD18" s="33">
        <f t="shared" si="18"/>
        <v>0</v>
      </c>
      <c r="AE18" s="33">
        <f t="shared" si="19"/>
        <v>0</v>
      </c>
      <c r="AF18" s="33">
        <f t="shared" si="20"/>
        <v>0</v>
      </c>
      <c r="AG18" s="33">
        <f t="shared" si="21"/>
        <v>0</v>
      </c>
      <c r="AH18" s="33">
        <f t="shared" si="22"/>
        <v>0</v>
      </c>
    </row>
    <row r="19" spans="1:34" s="32" customFormat="1" ht="18" customHeight="1">
      <c r="A19" s="22" t="s">
        <v>6</v>
      </c>
      <c r="B19" s="23">
        <v>80</v>
      </c>
      <c r="C19" s="23">
        <v>31</v>
      </c>
      <c r="D19" s="23">
        <v>0</v>
      </c>
      <c r="E19" s="23">
        <v>14</v>
      </c>
      <c r="F19" s="25">
        <v>0</v>
      </c>
      <c r="G19" s="26">
        <f t="shared" si="4"/>
        <v>0</v>
      </c>
      <c r="H19" s="26">
        <v>50000</v>
      </c>
      <c r="I19" s="27">
        <f t="shared" si="5"/>
        <v>50000</v>
      </c>
      <c r="J19" s="28"/>
      <c r="K19" s="29">
        <v>0.01</v>
      </c>
      <c r="L19" s="30">
        <f t="shared" si="0"/>
        <v>70000</v>
      </c>
      <c r="M19" s="31">
        <v>0</v>
      </c>
      <c r="N19" s="31">
        <f t="shared" si="23"/>
        <v>0</v>
      </c>
      <c r="O19" s="31">
        <f t="shared" si="2"/>
        <v>70000</v>
      </c>
      <c r="P19" s="8" t="s">
        <v>91</v>
      </c>
      <c r="Q19" s="9">
        <f t="shared" si="7"/>
        <v>70000</v>
      </c>
      <c r="R19" s="9">
        <f t="shared" si="8"/>
        <v>70000</v>
      </c>
      <c r="S19" s="9">
        <f t="shared" si="9"/>
        <v>70000</v>
      </c>
      <c r="T19" s="9">
        <f t="shared" si="10"/>
        <v>70000</v>
      </c>
      <c r="U19" s="9">
        <f t="shared" si="11"/>
        <v>70000</v>
      </c>
      <c r="V19" s="9">
        <f t="shared" si="12"/>
        <v>70000</v>
      </c>
      <c r="W19" s="9">
        <f t="shared" si="13"/>
        <v>70000</v>
      </c>
      <c r="X19" s="9">
        <f t="shared" si="14"/>
        <v>70000</v>
      </c>
      <c r="Y19" s="31">
        <f t="shared" si="3"/>
        <v>0</v>
      </c>
      <c r="Z19" s="31" t="str">
        <f t="shared" si="6"/>
        <v>T14</v>
      </c>
      <c r="AA19" s="33">
        <f t="shared" si="15"/>
        <v>0</v>
      </c>
      <c r="AB19" s="33">
        <f t="shared" si="16"/>
        <v>0</v>
      </c>
      <c r="AC19" s="33">
        <f t="shared" si="17"/>
        <v>0</v>
      </c>
      <c r="AD19" s="33">
        <f t="shared" si="18"/>
        <v>0</v>
      </c>
      <c r="AE19" s="33">
        <f t="shared" si="19"/>
        <v>0</v>
      </c>
      <c r="AF19" s="33">
        <f t="shared" si="20"/>
        <v>0</v>
      </c>
      <c r="AG19" s="33">
        <f t="shared" si="21"/>
        <v>0</v>
      </c>
      <c r="AH19" s="33">
        <f t="shared" si="22"/>
        <v>0</v>
      </c>
    </row>
    <row r="20" spans="1:34" s="32" customFormat="1" ht="18" customHeight="1">
      <c r="A20" s="22" t="s">
        <v>20</v>
      </c>
      <c r="B20" s="23">
        <v>81</v>
      </c>
      <c r="C20" s="23">
        <v>32</v>
      </c>
      <c r="D20" s="23">
        <v>0</v>
      </c>
      <c r="E20" s="23">
        <v>15</v>
      </c>
      <c r="F20" s="25">
        <v>0</v>
      </c>
      <c r="G20" s="26">
        <f t="shared" si="4"/>
        <v>0</v>
      </c>
      <c r="H20" s="26">
        <v>50000</v>
      </c>
      <c r="I20" s="27">
        <f t="shared" si="5"/>
        <v>50000</v>
      </c>
      <c r="J20" s="28"/>
      <c r="K20" s="29">
        <v>0.01</v>
      </c>
      <c r="L20" s="30">
        <f t="shared" si="0"/>
        <v>70000</v>
      </c>
      <c r="M20" s="31">
        <v>0</v>
      </c>
      <c r="N20" s="31">
        <f t="shared" si="23"/>
        <v>0</v>
      </c>
      <c r="O20" s="31">
        <f t="shared" si="2"/>
        <v>70000</v>
      </c>
      <c r="P20" s="8" t="s">
        <v>92</v>
      </c>
      <c r="Q20" s="9">
        <f t="shared" si="7"/>
        <v>70000</v>
      </c>
      <c r="R20" s="9">
        <f t="shared" si="8"/>
        <v>70000</v>
      </c>
      <c r="S20" s="9">
        <f t="shared" si="9"/>
        <v>70000</v>
      </c>
      <c r="T20" s="9">
        <f t="shared" si="10"/>
        <v>70000</v>
      </c>
      <c r="U20" s="9">
        <f t="shared" si="11"/>
        <v>70000</v>
      </c>
      <c r="V20" s="9">
        <f t="shared" si="12"/>
        <v>70000</v>
      </c>
      <c r="W20" s="9">
        <f t="shared" si="13"/>
        <v>70000</v>
      </c>
      <c r="X20" s="9">
        <f t="shared" si="14"/>
        <v>70000</v>
      </c>
      <c r="Y20" s="31">
        <f t="shared" si="3"/>
        <v>0</v>
      </c>
      <c r="Z20" s="31" t="str">
        <f t="shared" si="6"/>
        <v>T15</v>
      </c>
      <c r="AA20" s="33">
        <f t="shared" si="15"/>
        <v>0</v>
      </c>
      <c r="AB20" s="33">
        <f t="shared" si="16"/>
        <v>0</v>
      </c>
      <c r="AC20" s="33">
        <f t="shared" si="17"/>
        <v>0</v>
      </c>
      <c r="AD20" s="33">
        <f t="shared" si="18"/>
        <v>0</v>
      </c>
      <c r="AE20" s="33">
        <f t="shared" si="19"/>
        <v>0</v>
      </c>
      <c r="AF20" s="33">
        <f t="shared" si="20"/>
        <v>0</v>
      </c>
      <c r="AG20" s="33">
        <f t="shared" si="21"/>
        <v>0</v>
      </c>
      <c r="AH20" s="33">
        <f t="shared" si="22"/>
        <v>0</v>
      </c>
    </row>
    <row r="21" spans="1:34" s="32" customFormat="1" ht="18" customHeight="1">
      <c r="A21" s="22"/>
      <c r="B21" s="23"/>
      <c r="C21" s="23"/>
      <c r="D21" s="23"/>
      <c r="E21" s="23"/>
      <c r="F21" s="25">
        <v>0</v>
      </c>
      <c r="G21" s="26">
        <f t="shared" si="4"/>
        <v>0</v>
      </c>
      <c r="H21" s="26">
        <v>50000</v>
      </c>
      <c r="I21" s="27">
        <f t="shared" si="5"/>
        <v>50000</v>
      </c>
      <c r="J21" s="28"/>
      <c r="K21" s="29">
        <v>0.01</v>
      </c>
      <c r="L21" s="30">
        <f t="shared" si="0"/>
        <v>70000</v>
      </c>
      <c r="M21" s="31">
        <v>0</v>
      </c>
      <c r="N21" s="31">
        <f t="shared" si="23"/>
        <v>0</v>
      </c>
      <c r="O21" s="31">
        <f t="shared" si="2"/>
        <v>0</v>
      </c>
      <c r="P21" s="8" t="s">
        <v>93</v>
      </c>
      <c r="Q21" s="9">
        <f t="shared" si="7"/>
        <v>70000</v>
      </c>
      <c r="R21" s="9">
        <f t="shared" si="8"/>
        <v>70000</v>
      </c>
      <c r="S21" s="9">
        <f t="shared" si="9"/>
        <v>70000</v>
      </c>
      <c r="T21" s="9">
        <f t="shared" si="10"/>
        <v>70000</v>
      </c>
      <c r="U21" s="9">
        <f t="shared" si="11"/>
        <v>70000</v>
      </c>
      <c r="V21" s="9">
        <f t="shared" si="12"/>
        <v>70000</v>
      </c>
      <c r="W21" s="9">
        <f t="shared" si="13"/>
        <v>70000</v>
      </c>
      <c r="X21" s="9">
        <f t="shared" si="14"/>
        <v>70000</v>
      </c>
      <c r="Y21" s="31">
        <f t="shared" si="3"/>
        <v>0</v>
      </c>
      <c r="Z21" s="31" t="str">
        <f t="shared" si="6"/>
        <v>T16</v>
      </c>
      <c r="AA21" s="33">
        <f t="shared" si="15"/>
        <v>0</v>
      </c>
      <c r="AB21" s="33">
        <f t="shared" si="16"/>
        <v>0</v>
      </c>
      <c r="AC21" s="33">
        <f t="shared" si="17"/>
        <v>0</v>
      </c>
      <c r="AD21" s="33">
        <f t="shared" si="18"/>
        <v>0</v>
      </c>
      <c r="AE21" s="33">
        <f t="shared" si="19"/>
        <v>0</v>
      </c>
      <c r="AF21" s="33">
        <f t="shared" si="20"/>
        <v>0</v>
      </c>
      <c r="AG21" s="33">
        <f t="shared" si="21"/>
        <v>0</v>
      </c>
      <c r="AH21" s="33">
        <f t="shared" si="22"/>
        <v>0</v>
      </c>
    </row>
    <row r="22" spans="1:34" s="8" customFormat="1" ht="18" customHeight="1">
      <c r="A22" s="22"/>
      <c r="B22" s="23"/>
      <c r="C22" s="23"/>
      <c r="D22" s="23"/>
      <c r="E22" s="23"/>
      <c r="F22" s="25">
        <v>0</v>
      </c>
      <c r="G22" s="26">
        <f t="shared" si="4"/>
        <v>0</v>
      </c>
      <c r="H22" s="26">
        <v>50000</v>
      </c>
      <c r="I22" s="27">
        <f t="shared" si="5"/>
        <v>50000</v>
      </c>
      <c r="J22" s="28"/>
      <c r="K22" s="29">
        <v>0.01</v>
      </c>
      <c r="L22" s="30">
        <f t="shared" si="0"/>
        <v>70000</v>
      </c>
      <c r="M22" s="31">
        <v>0</v>
      </c>
      <c r="N22" s="31">
        <f t="shared" si="23"/>
        <v>0</v>
      </c>
      <c r="O22" s="31">
        <f t="shared" si="2"/>
        <v>0</v>
      </c>
      <c r="P22" s="8" t="s">
        <v>94</v>
      </c>
      <c r="Q22" s="9">
        <f t="shared" si="7"/>
        <v>70000</v>
      </c>
      <c r="R22" s="9">
        <f t="shared" si="8"/>
        <v>70000</v>
      </c>
      <c r="S22" s="9">
        <f t="shared" si="9"/>
        <v>70000</v>
      </c>
      <c r="T22" s="9">
        <f t="shared" si="10"/>
        <v>70000</v>
      </c>
      <c r="U22" s="9">
        <f t="shared" si="11"/>
        <v>70000</v>
      </c>
      <c r="V22" s="9">
        <f t="shared" si="12"/>
        <v>70000</v>
      </c>
      <c r="W22" s="9">
        <f t="shared" si="13"/>
        <v>70000</v>
      </c>
      <c r="X22" s="9">
        <f t="shared" si="14"/>
        <v>62222.222222222219</v>
      </c>
      <c r="Y22" s="31">
        <f t="shared" si="3"/>
        <v>0</v>
      </c>
      <c r="Z22" s="31" t="str">
        <f t="shared" si="6"/>
        <v>T17</v>
      </c>
      <c r="AA22" s="33">
        <f t="shared" si="15"/>
        <v>0</v>
      </c>
      <c r="AB22" s="33">
        <f t="shared" si="16"/>
        <v>0</v>
      </c>
      <c r="AC22" s="33">
        <f t="shared" si="17"/>
        <v>0</v>
      </c>
      <c r="AD22" s="33">
        <f t="shared" si="18"/>
        <v>0</v>
      </c>
      <c r="AE22" s="33">
        <f t="shared" si="19"/>
        <v>0</v>
      </c>
      <c r="AF22" s="33">
        <f t="shared" si="20"/>
        <v>0</v>
      </c>
      <c r="AG22" s="33">
        <f t="shared" si="21"/>
        <v>0</v>
      </c>
      <c r="AH22" s="33">
        <f t="shared" si="22"/>
        <v>0</v>
      </c>
    </row>
    <row r="23" spans="1:34" s="8" customFormat="1" ht="18" customHeight="1">
      <c r="A23" s="22"/>
      <c r="B23" s="23"/>
      <c r="C23" s="23"/>
      <c r="D23" s="23"/>
      <c r="E23" s="23"/>
      <c r="F23" s="25">
        <v>0</v>
      </c>
      <c r="G23" s="26">
        <f t="shared" si="4"/>
        <v>0</v>
      </c>
      <c r="H23" s="26">
        <v>50000</v>
      </c>
      <c r="I23" s="27">
        <f t="shared" si="5"/>
        <v>50000</v>
      </c>
      <c r="J23" s="28"/>
      <c r="K23" s="29">
        <v>0.01</v>
      </c>
      <c r="L23" s="30">
        <f t="shared" si="0"/>
        <v>70000</v>
      </c>
      <c r="M23" s="31">
        <v>0</v>
      </c>
      <c r="N23" s="31">
        <f t="shared" si="23"/>
        <v>0</v>
      </c>
      <c r="O23" s="31">
        <f t="shared" si="2"/>
        <v>0</v>
      </c>
      <c r="P23" s="8" t="s">
        <v>95</v>
      </c>
      <c r="Q23" s="9">
        <f t="shared" si="7"/>
        <v>70000</v>
      </c>
      <c r="R23" s="9">
        <f t="shared" si="8"/>
        <v>70000</v>
      </c>
      <c r="S23" s="9">
        <f t="shared" si="9"/>
        <v>70000</v>
      </c>
      <c r="T23" s="9">
        <f t="shared" si="10"/>
        <v>70000</v>
      </c>
      <c r="U23" s="9">
        <f t="shared" si="11"/>
        <v>70000</v>
      </c>
      <c r="V23" s="9">
        <f t="shared" si="12"/>
        <v>70000</v>
      </c>
      <c r="W23" s="9">
        <f t="shared" si="13"/>
        <v>61250</v>
      </c>
      <c r="X23" s="9">
        <f t="shared" si="14"/>
        <v>54444.444444444445</v>
      </c>
      <c r="Y23" s="31">
        <f t="shared" si="3"/>
        <v>0</v>
      </c>
      <c r="Z23" s="31" t="str">
        <f t="shared" si="6"/>
        <v>T18</v>
      </c>
      <c r="AA23" s="33">
        <f t="shared" si="15"/>
        <v>0</v>
      </c>
      <c r="AB23" s="33">
        <f t="shared" si="16"/>
        <v>0</v>
      </c>
      <c r="AC23" s="33">
        <f t="shared" si="17"/>
        <v>0</v>
      </c>
      <c r="AD23" s="33">
        <f t="shared" si="18"/>
        <v>0</v>
      </c>
      <c r="AE23" s="33">
        <f t="shared" si="19"/>
        <v>0</v>
      </c>
      <c r="AF23" s="33">
        <f t="shared" si="20"/>
        <v>0</v>
      </c>
      <c r="AG23" s="33">
        <f t="shared" si="21"/>
        <v>0</v>
      </c>
      <c r="AH23" s="33">
        <f t="shared" si="22"/>
        <v>0</v>
      </c>
    </row>
    <row r="24" spans="1:34" s="8" customFormat="1" ht="18" customHeight="1">
      <c r="A24" s="22"/>
      <c r="B24" s="23">
        <v>0</v>
      </c>
      <c r="C24" s="23"/>
      <c r="D24" s="23">
        <v>0</v>
      </c>
      <c r="E24" s="23" t="s">
        <v>117</v>
      </c>
      <c r="F24" s="25" t="s">
        <v>117</v>
      </c>
      <c r="G24" s="26">
        <f t="shared" si="4"/>
        <v>0</v>
      </c>
      <c r="H24" s="26">
        <v>50000</v>
      </c>
      <c r="I24" s="27">
        <f t="shared" si="5"/>
        <v>50000</v>
      </c>
      <c r="J24" s="28"/>
      <c r="K24" s="29">
        <v>0.01</v>
      </c>
      <c r="L24" s="30">
        <f t="shared" si="0"/>
        <v>70000</v>
      </c>
      <c r="M24" s="31">
        <v>0</v>
      </c>
      <c r="N24" s="31" t="e">
        <f t="shared" si="23"/>
        <v>#N/A</v>
      </c>
      <c r="O24" s="31" t="e">
        <f t="shared" si="2"/>
        <v>#N/A</v>
      </c>
      <c r="P24" s="8" t="s">
        <v>96</v>
      </c>
      <c r="Q24" s="9">
        <f t="shared" si="7"/>
        <v>70000</v>
      </c>
      <c r="R24" s="9">
        <f t="shared" si="8"/>
        <v>70000</v>
      </c>
      <c r="S24" s="9">
        <f t="shared" si="9"/>
        <v>70000</v>
      </c>
      <c r="T24" s="9">
        <f t="shared" si="10"/>
        <v>70000</v>
      </c>
      <c r="U24" s="9">
        <f t="shared" si="11"/>
        <v>70000</v>
      </c>
      <c r="V24" s="9">
        <f t="shared" si="12"/>
        <v>60000</v>
      </c>
      <c r="W24" s="9">
        <f t="shared" si="13"/>
        <v>52500</v>
      </c>
      <c r="X24" s="9">
        <f t="shared" si="14"/>
        <v>46666.666666666664</v>
      </c>
      <c r="Y24" s="31">
        <f t="shared" si="3"/>
        <v>0</v>
      </c>
      <c r="Z24" s="31" t="str">
        <f t="shared" si="6"/>
        <v>T19</v>
      </c>
      <c r="AA24" s="33">
        <f t="shared" si="15"/>
        <v>0</v>
      </c>
      <c r="AB24" s="33">
        <f t="shared" si="16"/>
        <v>0</v>
      </c>
      <c r="AC24" s="33">
        <f t="shared" si="17"/>
        <v>0</v>
      </c>
      <c r="AD24" s="33">
        <f t="shared" si="18"/>
        <v>0</v>
      </c>
      <c r="AE24" s="33">
        <f t="shared" si="19"/>
        <v>0</v>
      </c>
      <c r="AF24" s="33">
        <f t="shared" si="20"/>
        <v>0</v>
      </c>
      <c r="AG24" s="33">
        <f t="shared" si="21"/>
        <v>0</v>
      </c>
      <c r="AH24" s="33">
        <f t="shared" si="22"/>
        <v>0</v>
      </c>
    </row>
    <row r="25" spans="1:34" s="8" customFormat="1" ht="18" customHeight="1">
      <c r="A25" s="22"/>
      <c r="B25" s="23">
        <v>0</v>
      </c>
      <c r="C25" s="23"/>
      <c r="D25" s="23">
        <v>0</v>
      </c>
      <c r="E25" s="23" t="s">
        <v>117</v>
      </c>
      <c r="F25" s="25" t="s">
        <v>117</v>
      </c>
      <c r="G25" s="26">
        <f t="shared" si="4"/>
        <v>0</v>
      </c>
      <c r="H25" s="26">
        <v>50000</v>
      </c>
      <c r="I25" s="27">
        <f t="shared" si="5"/>
        <v>50000</v>
      </c>
      <c r="J25" s="28"/>
      <c r="K25" s="29">
        <v>0.01</v>
      </c>
      <c r="L25" s="30">
        <f t="shared" si="0"/>
        <v>70000</v>
      </c>
      <c r="M25" s="31">
        <v>0</v>
      </c>
      <c r="N25" s="31" t="e">
        <f t="shared" si="23"/>
        <v>#N/A</v>
      </c>
      <c r="O25" s="31" t="e">
        <f t="shared" si="2"/>
        <v>#N/A</v>
      </c>
      <c r="P25" s="8" t="s">
        <v>97</v>
      </c>
      <c r="Q25" s="9">
        <f t="shared" si="7"/>
        <v>70000</v>
      </c>
      <c r="R25" s="9">
        <f t="shared" si="8"/>
        <v>70000</v>
      </c>
      <c r="S25" s="9">
        <f t="shared" si="9"/>
        <v>70000</v>
      </c>
      <c r="T25" s="9">
        <f t="shared" si="10"/>
        <v>70000</v>
      </c>
      <c r="U25" s="9">
        <f t="shared" si="11"/>
        <v>58333.333333333336</v>
      </c>
      <c r="V25" s="9">
        <f t="shared" si="12"/>
        <v>50000</v>
      </c>
      <c r="W25" s="9">
        <f t="shared" si="13"/>
        <v>43750</v>
      </c>
      <c r="X25" s="9">
        <f t="shared" si="14"/>
        <v>38888.888888888891</v>
      </c>
      <c r="Y25" s="31">
        <f t="shared" si="3"/>
        <v>0</v>
      </c>
      <c r="Z25" s="31" t="str">
        <f t="shared" si="6"/>
        <v>T20</v>
      </c>
      <c r="AA25" s="33">
        <f t="shared" si="15"/>
        <v>0</v>
      </c>
      <c r="AB25" s="33">
        <f t="shared" si="16"/>
        <v>0</v>
      </c>
      <c r="AC25" s="33">
        <f t="shared" si="17"/>
        <v>0</v>
      </c>
      <c r="AD25" s="33">
        <f t="shared" si="18"/>
        <v>0</v>
      </c>
      <c r="AE25" s="33">
        <f t="shared" si="19"/>
        <v>0</v>
      </c>
      <c r="AF25" s="33">
        <f t="shared" si="20"/>
        <v>0</v>
      </c>
      <c r="AG25" s="33">
        <f t="shared" si="21"/>
        <v>0</v>
      </c>
      <c r="AH25" s="33">
        <f t="shared" si="22"/>
        <v>0</v>
      </c>
    </row>
    <row r="26" spans="1:34" s="8" customFormat="1" ht="18" customHeight="1">
      <c r="A26" s="22"/>
      <c r="B26" s="23">
        <v>0</v>
      </c>
      <c r="C26" s="23"/>
      <c r="D26" s="23">
        <v>0</v>
      </c>
      <c r="E26" s="23" t="s">
        <v>117</v>
      </c>
      <c r="F26" s="25" t="s">
        <v>117</v>
      </c>
      <c r="G26" s="26">
        <f t="shared" si="4"/>
        <v>0</v>
      </c>
      <c r="H26" s="26">
        <v>50000</v>
      </c>
      <c r="I26" s="27">
        <f t="shared" si="5"/>
        <v>50000</v>
      </c>
      <c r="J26" s="28"/>
      <c r="K26" s="29">
        <v>0.01</v>
      </c>
      <c r="L26" s="30">
        <f t="shared" si="0"/>
        <v>70000</v>
      </c>
      <c r="M26" s="31">
        <v>0</v>
      </c>
      <c r="N26" s="31" t="e">
        <f t="shared" si="23"/>
        <v>#N/A</v>
      </c>
      <c r="O26" s="31" t="e">
        <f>IF(E26=0,0,IF(E26=E25,VLOOKUP(E26,P:X,VLOOKUP(E26,P:Y,10,0),0),IF(P26=E26,VLOOKUP(E26,P:X,VLOOKUP(E26,P:Y,10,0),0),L26)))</f>
        <v>#N/A</v>
      </c>
      <c r="P26" s="8" t="s">
        <v>98</v>
      </c>
      <c r="Q26" s="9">
        <f t="shared" si="7"/>
        <v>70000</v>
      </c>
      <c r="R26" s="9">
        <f t="shared" si="8"/>
        <v>70000</v>
      </c>
      <c r="S26" s="9">
        <f t="shared" si="9"/>
        <v>70000</v>
      </c>
      <c r="T26" s="9">
        <f t="shared" si="10"/>
        <v>56000</v>
      </c>
      <c r="U26" s="9">
        <f t="shared" si="11"/>
        <v>46666.666666666664</v>
      </c>
      <c r="V26" s="9">
        <f t="shared" si="12"/>
        <v>40000</v>
      </c>
      <c r="W26" s="9">
        <f t="shared" si="13"/>
        <v>35000</v>
      </c>
      <c r="X26" s="9">
        <f t="shared" si="14"/>
        <v>31111.111111111109</v>
      </c>
      <c r="Y26" s="31">
        <f t="shared" si="3"/>
        <v>0</v>
      </c>
      <c r="Z26" s="31" t="str">
        <f t="shared" si="6"/>
        <v>T21</v>
      </c>
      <c r="AA26" s="33">
        <f t="shared" si="15"/>
        <v>0</v>
      </c>
      <c r="AB26" s="33">
        <f t="shared" si="16"/>
        <v>0</v>
      </c>
      <c r="AC26" s="33">
        <f t="shared" si="17"/>
        <v>0</v>
      </c>
      <c r="AD26" s="33">
        <f t="shared" si="18"/>
        <v>0</v>
      </c>
      <c r="AE26" s="33">
        <f t="shared" si="19"/>
        <v>0</v>
      </c>
      <c r="AF26" s="33">
        <f t="shared" si="20"/>
        <v>0</v>
      </c>
      <c r="AG26" s="33">
        <f t="shared" si="21"/>
        <v>0</v>
      </c>
      <c r="AH26" s="33">
        <f t="shared" si="22"/>
        <v>0</v>
      </c>
    </row>
    <row r="27" spans="1:34" s="8" customFormat="1" ht="18" customHeight="1">
      <c r="A27" s="22"/>
      <c r="B27" s="23">
        <v>0</v>
      </c>
      <c r="C27" s="23"/>
      <c r="D27" s="23">
        <v>0</v>
      </c>
      <c r="E27" s="23" t="s">
        <v>117</v>
      </c>
      <c r="F27" s="25" t="s">
        <v>117</v>
      </c>
      <c r="G27" s="26">
        <f t="shared" si="4"/>
        <v>0</v>
      </c>
      <c r="H27" s="26">
        <v>50000</v>
      </c>
      <c r="I27" s="27">
        <f t="shared" si="5"/>
        <v>50000</v>
      </c>
      <c r="J27" s="28"/>
      <c r="K27" s="29">
        <v>0.01</v>
      </c>
      <c r="L27" s="30">
        <f t="shared" si="0"/>
        <v>70000</v>
      </c>
      <c r="M27" s="31">
        <v>0</v>
      </c>
      <c r="N27" s="31" t="e">
        <f t="shared" si="23"/>
        <v>#N/A</v>
      </c>
      <c r="O27" s="31" t="e">
        <f t="shared" ref="O27:O29" si="24">IF(E27=0,0,IF(E27=E26,VLOOKUP(E27,P:X,VLOOKUP(E27,P:Y,10,0),0),IF(P27=E27,VLOOKUP(E27,P:X,VLOOKUP(E27,P:Y,10,0),0),L27)))</f>
        <v>#N/A</v>
      </c>
      <c r="P27" s="8" t="s">
        <v>99</v>
      </c>
      <c r="Q27" s="9">
        <f t="shared" si="7"/>
        <v>70000</v>
      </c>
      <c r="R27" s="9">
        <f t="shared" si="8"/>
        <v>70000</v>
      </c>
      <c r="S27" s="9">
        <f t="shared" si="9"/>
        <v>52500</v>
      </c>
      <c r="T27" s="9">
        <f t="shared" si="10"/>
        <v>42000</v>
      </c>
      <c r="U27" s="9">
        <f t="shared" si="11"/>
        <v>35000</v>
      </c>
      <c r="V27" s="9">
        <f t="shared" si="12"/>
        <v>30000</v>
      </c>
      <c r="W27" s="9">
        <f t="shared" si="13"/>
        <v>26250</v>
      </c>
      <c r="X27" s="9">
        <f t="shared" si="14"/>
        <v>23333.333333333332</v>
      </c>
      <c r="Y27" s="31">
        <f t="shared" si="3"/>
        <v>0</v>
      </c>
      <c r="Z27" s="31" t="str">
        <f t="shared" si="6"/>
        <v>T22</v>
      </c>
      <c r="AA27" s="33">
        <f t="shared" si="15"/>
        <v>0</v>
      </c>
      <c r="AB27" s="33">
        <f t="shared" si="16"/>
        <v>0</v>
      </c>
      <c r="AC27" s="33">
        <f t="shared" si="17"/>
        <v>0</v>
      </c>
      <c r="AD27" s="33">
        <f t="shared" si="18"/>
        <v>0</v>
      </c>
      <c r="AE27" s="33">
        <f t="shared" si="19"/>
        <v>0</v>
      </c>
      <c r="AF27" s="33">
        <f t="shared" si="20"/>
        <v>0</v>
      </c>
      <c r="AG27" s="33">
        <f t="shared" si="21"/>
        <v>0</v>
      </c>
      <c r="AH27" s="33">
        <f t="shared" si="22"/>
        <v>0</v>
      </c>
    </row>
    <row r="28" spans="1:34" s="8" customFormat="1" ht="18" customHeight="1">
      <c r="A28" s="22" t="s">
        <v>117</v>
      </c>
      <c r="B28" s="23" t="s">
        <v>117</v>
      </c>
      <c r="C28" s="23" t="s">
        <v>117</v>
      </c>
      <c r="D28" s="23">
        <v>0</v>
      </c>
      <c r="E28" s="23" t="s">
        <v>117</v>
      </c>
      <c r="F28" s="25" t="s">
        <v>117</v>
      </c>
      <c r="G28" s="26">
        <f t="shared" si="4"/>
        <v>0</v>
      </c>
      <c r="H28" s="26">
        <v>50000</v>
      </c>
      <c r="I28" s="27">
        <f t="shared" si="5"/>
        <v>50000</v>
      </c>
      <c r="J28" s="28"/>
      <c r="K28" s="29">
        <v>0.01</v>
      </c>
      <c r="L28" s="30">
        <f t="shared" si="0"/>
        <v>70000</v>
      </c>
      <c r="M28" s="31">
        <v>0</v>
      </c>
      <c r="N28" s="31" t="e">
        <f t="shared" si="23"/>
        <v>#N/A</v>
      </c>
      <c r="O28" s="31" t="e">
        <f t="shared" si="24"/>
        <v>#N/A</v>
      </c>
      <c r="P28" s="8" t="s">
        <v>100</v>
      </c>
      <c r="Q28" s="9">
        <f t="shared" si="7"/>
        <v>70000</v>
      </c>
      <c r="R28" s="9">
        <f t="shared" si="8"/>
        <v>46666.666666666664</v>
      </c>
      <c r="S28" s="9">
        <f t="shared" si="9"/>
        <v>35000</v>
      </c>
      <c r="T28" s="9">
        <f t="shared" si="10"/>
        <v>28000</v>
      </c>
      <c r="U28" s="9">
        <f t="shared" si="11"/>
        <v>23333.333333333332</v>
      </c>
      <c r="V28" s="9">
        <f t="shared" si="12"/>
        <v>20000</v>
      </c>
      <c r="W28" s="9">
        <f t="shared" si="13"/>
        <v>17500</v>
      </c>
      <c r="X28" s="9">
        <f t="shared" si="14"/>
        <v>15555.555555555555</v>
      </c>
      <c r="Y28" s="31">
        <f t="shared" si="3"/>
        <v>0</v>
      </c>
      <c r="Z28" s="31" t="str">
        <f t="shared" si="6"/>
        <v>T23</v>
      </c>
      <c r="AA28" s="33">
        <f t="shared" si="15"/>
        <v>0</v>
      </c>
      <c r="AB28" s="33">
        <f t="shared" si="16"/>
        <v>0</v>
      </c>
      <c r="AC28" s="33">
        <f t="shared" si="17"/>
        <v>0</v>
      </c>
      <c r="AD28" s="33">
        <f t="shared" si="18"/>
        <v>0</v>
      </c>
      <c r="AE28" s="33">
        <f t="shared" si="19"/>
        <v>0</v>
      </c>
      <c r="AF28" s="33">
        <f t="shared" si="20"/>
        <v>0</v>
      </c>
      <c r="AG28" s="33">
        <f t="shared" si="21"/>
        <v>0</v>
      </c>
      <c r="AH28" s="33">
        <f t="shared" si="22"/>
        <v>0</v>
      </c>
    </row>
    <row r="29" spans="1:34" s="8" customFormat="1" ht="18" customHeight="1">
      <c r="A29" s="22" t="s">
        <v>117</v>
      </c>
      <c r="B29" s="23" t="s">
        <v>117</v>
      </c>
      <c r="C29" s="23" t="s">
        <v>117</v>
      </c>
      <c r="D29" s="23">
        <v>0</v>
      </c>
      <c r="E29" s="23" t="s">
        <v>117</v>
      </c>
      <c r="F29" s="25" t="s">
        <v>117</v>
      </c>
      <c r="G29" s="26">
        <f t="shared" si="4"/>
        <v>0</v>
      </c>
      <c r="H29" s="26">
        <v>50000</v>
      </c>
      <c r="I29" s="27">
        <f t="shared" si="5"/>
        <v>50000</v>
      </c>
      <c r="J29" s="28"/>
      <c r="K29" s="29">
        <v>0.01</v>
      </c>
      <c r="L29" s="30">
        <f t="shared" si="0"/>
        <v>70000</v>
      </c>
      <c r="M29" s="31">
        <v>0</v>
      </c>
      <c r="N29" s="31" t="e">
        <f t="shared" si="23"/>
        <v>#N/A</v>
      </c>
      <c r="O29" s="31" t="e">
        <f t="shared" si="24"/>
        <v>#N/A</v>
      </c>
      <c r="P29" s="8" t="s">
        <v>101</v>
      </c>
      <c r="Q29" s="9">
        <f t="shared" si="7"/>
        <v>35000</v>
      </c>
      <c r="R29" s="9">
        <f t="shared" si="8"/>
        <v>23333.333333333332</v>
      </c>
      <c r="S29" s="9">
        <f t="shared" si="9"/>
        <v>17500</v>
      </c>
      <c r="T29" s="9">
        <f t="shared" si="10"/>
        <v>14000</v>
      </c>
      <c r="U29" s="9">
        <f t="shared" si="11"/>
        <v>11666.666666666666</v>
      </c>
      <c r="V29" s="9">
        <f t="shared" si="12"/>
        <v>10000</v>
      </c>
      <c r="W29" s="9">
        <f t="shared" si="13"/>
        <v>8750</v>
      </c>
      <c r="X29" s="9">
        <f t="shared" si="14"/>
        <v>7777.7777777777774</v>
      </c>
      <c r="Y29" s="31">
        <f t="shared" si="3"/>
        <v>0</v>
      </c>
      <c r="Z29" s="31" t="str">
        <f t="shared" si="6"/>
        <v>T24</v>
      </c>
      <c r="AA29" s="33">
        <f t="shared" si="15"/>
        <v>0</v>
      </c>
      <c r="AB29" s="33">
        <f t="shared" si="16"/>
        <v>0</v>
      </c>
      <c r="AC29" s="33">
        <f t="shared" si="17"/>
        <v>0</v>
      </c>
      <c r="AD29" s="33">
        <f t="shared" si="18"/>
        <v>0</v>
      </c>
      <c r="AE29" s="33">
        <f t="shared" si="19"/>
        <v>0</v>
      </c>
      <c r="AF29" s="33">
        <f t="shared" si="20"/>
        <v>0</v>
      </c>
      <c r="AG29" s="33">
        <f t="shared" si="21"/>
        <v>0</v>
      </c>
      <c r="AH29" s="33">
        <f t="shared" si="22"/>
        <v>0</v>
      </c>
    </row>
    <row r="30" spans="1:34" ht="18" customHeight="1">
      <c r="A30" s="34"/>
      <c r="B30" s="35"/>
      <c r="C30" s="36"/>
      <c r="D30" s="37"/>
      <c r="E30" s="38"/>
      <c r="F30" s="39"/>
      <c r="G30" s="40"/>
      <c r="H30" s="40"/>
      <c r="I30" s="38"/>
      <c r="J30" s="41"/>
      <c r="K30" s="41"/>
      <c r="L30" s="41"/>
      <c r="M30" s="41"/>
      <c r="N30" s="41"/>
      <c r="O30" s="41"/>
      <c r="P30" s="8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4" ht="15">
      <c r="A31" s="34"/>
      <c r="B31" s="43"/>
      <c r="C31" s="44"/>
      <c r="D31" s="44"/>
      <c r="E31" s="44"/>
      <c r="F31" s="45"/>
      <c r="G31" s="46"/>
      <c r="H31" s="46"/>
      <c r="I31" s="34"/>
      <c r="J31" s="34"/>
      <c r="K31" s="34"/>
      <c r="L31" s="34"/>
      <c r="M31" s="34"/>
      <c r="N31" s="34"/>
      <c r="O31" s="34"/>
      <c r="P31" s="34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34" ht="28.3">
      <c r="A32" s="163">
        <f>TP!A8</f>
        <v>45757</v>
      </c>
      <c r="B32" s="163">
        <f>TP!B8</f>
        <v>0.66666666666666663</v>
      </c>
      <c r="C32" s="163">
        <f>TP!C8</f>
        <v>7000000</v>
      </c>
      <c r="D32" s="163" t="str">
        <f>TP!D8</f>
        <v xml:space="preserve"> The Masters</v>
      </c>
      <c r="E32" s="163" t="str">
        <f>TP!E8</f>
        <v>Slagspil</v>
      </c>
      <c r="F32" s="163" t="str">
        <f>TP!F8</f>
        <v>Sletten - Ådalen</v>
      </c>
      <c r="G32" s="163">
        <f>TP!G8</f>
        <v>0</v>
      </c>
      <c r="H32" s="46"/>
      <c r="I32" s="34"/>
      <c r="J32" s="34"/>
      <c r="K32" s="34"/>
      <c r="L32" s="34"/>
      <c r="M32" s="34"/>
      <c r="N32" s="34"/>
      <c r="O32" s="34"/>
      <c r="P32" s="34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4.15">
      <c r="A33" s="34"/>
      <c r="B33" s="34"/>
      <c r="C33" s="34"/>
      <c r="D33" s="34"/>
      <c r="E33" s="34"/>
      <c r="F33" s="34"/>
      <c r="G33" s="34"/>
      <c r="H33" s="46"/>
      <c r="I33" s="34"/>
      <c r="J33" s="34"/>
      <c r="K33" s="34"/>
      <c r="L33" s="34"/>
      <c r="M33" s="34"/>
      <c r="N33" s="34"/>
      <c r="O33" s="34"/>
      <c r="P33" s="34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">
      <c r="A34" s="34"/>
      <c r="B34" s="43"/>
      <c r="C34" s="35"/>
      <c r="D34" s="37"/>
      <c r="E34" s="38"/>
      <c r="F34" s="39"/>
      <c r="G34" s="40"/>
      <c r="H34" s="40"/>
      <c r="I34" s="38"/>
      <c r="J34" s="41"/>
      <c r="K34" s="41"/>
      <c r="L34" s="41"/>
      <c r="M34" s="41"/>
      <c r="N34" s="41"/>
      <c r="O34" s="41"/>
      <c r="P34" s="8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>
      <c r="B35" s="43"/>
      <c r="P35" s="8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>
      <c r="A36" s="48"/>
      <c r="B36" s="48"/>
      <c r="I36" s="42"/>
      <c r="P36" s="8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>
      <c r="A37" s="48"/>
      <c r="B37" s="48"/>
      <c r="I37" s="42"/>
      <c r="P37" s="8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>
      <c r="A38" s="48"/>
      <c r="B38" s="48"/>
      <c r="I38" s="42"/>
      <c r="P38" s="8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>
      <c r="A39" s="48"/>
      <c r="B39" s="48"/>
      <c r="I39" s="42"/>
      <c r="P39" s="8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>
      <c r="A40" s="48"/>
      <c r="B40" s="48"/>
      <c r="I40" s="42"/>
      <c r="P40" s="8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>
      <c r="A41" s="48"/>
      <c r="B41" s="48"/>
      <c r="I41" s="42"/>
      <c r="P41" s="8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>
      <c r="A42" s="48"/>
      <c r="B42" s="48"/>
      <c r="I42" s="42"/>
      <c r="P42" s="8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>
      <c r="A43" s="48"/>
      <c r="B43" s="48"/>
      <c r="I43" s="42"/>
      <c r="P43" s="8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>
      <c r="A44" s="48"/>
      <c r="B44" s="48"/>
      <c r="I44" s="42"/>
      <c r="P44" s="8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>
      <c r="A45" s="48"/>
      <c r="B45" s="48"/>
      <c r="I45" s="42"/>
      <c r="P45" s="8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>
      <c r="A46" s="48"/>
      <c r="B46" s="48"/>
      <c r="I46" s="42"/>
      <c r="P46" s="8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>
      <c r="A47" s="48"/>
      <c r="B47" s="48"/>
      <c r="I47" s="42"/>
      <c r="P47" s="8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>
      <c r="A48" s="48"/>
      <c r="B48" s="48"/>
      <c r="I48" s="42"/>
      <c r="P48" s="8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>
      <c r="A49" s="48"/>
      <c r="B49" s="48"/>
      <c r="I49" s="42"/>
      <c r="P49" s="8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>
      <c r="A50" s="48"/>
      <c r="B50" s="48"/>
      <c r="I50" s="42"/>
      <c r="P50" s="8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>
      <c r="A51" s="48"/>
      <c r="B51" s="48"/>
      <c r="I51" s="42"/>
      <c r="P51" s="8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>
      <c r="A52" s="48"/>
      <c r="B52" s="48"/>
      <c r="I52" s="42"/>
      <c r="P52" s="8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>
      <c r="A53" s="48"/>
      <c r="B53" s="48"/>
      <c r="I53" s="42"/>
      <c r="P53" s="8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>
      <c r="A54" s="48"/>
      <c r="B54" s="48"/>
      <c r="I54" s="42"/>
      <c r="P54" s="8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>
      <c r="A55" s="48"/>
      <c r="B55" s="48"/>
      <c r="I55" s="42"/>
      <c r="P55" s="8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>
      <c r="A56" s="48"/>
      <c r="B56" s="48"/>
      <c r="I56" s="42"/>
      <c r="P56" s="8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>
      <c r="A57" s="48"/>
      <c r="B57" s="48"/>
      <c r="I57" s="42"/>
      <c r="P57" s="8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>
      <c r="A58" s="48"/>
      <c r="B58" s="48"/>
      <c r="I58" s="42"/>
      <c r="P58" s="8"/>
      <c r="Q58" s="9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>
      <c r="A59" s="48"/>
      <c r="B59" s="48"/>
      <c r="I59" s="42"/>
      <c r="P59" s="8"/>
      <c r="Q59" s="9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>
      <c r="A60" s="48"/>
      <c r="B60" s="48"/>
      <c r="I60" s="42"/>
      <c r="P60" s="8"/>
      <c r="Q60" s="9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>
      <c r="A61" s="48"/>
      <c r="B61" s="48"/>
      <c r="I61" s="42"/>
      <c r="P61" s="8"/>
      <c r="Q61" s="9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>
      <c r="A62" s="48"/>
      <c r="B62" s="48"/>
      <c r="I62" s="42"/>
      <c r="P62" s="8"/>
      <c r="Q62" s="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>
      <c r="A63" s="48"/>
      <c r="B63" s="48"/>
      <c r="I63" s="42"/>
      <c r="P63" s="8"/>
      <c r="Q63" s="9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>
      <c r="A64" s="48"/>
      <c r="B64" s="48"/>
      <c r="I64" s="42"/>
      <c r="P64" s="8"/>
      <c r="Q64" s="9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>
      <c r="A65" s="48"/>
      <c r="B65" s="48"/>
      <c r="I65" s="42"/>
      <c r="P65" s="8"/>
      <c r="Q65" s="9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>
      <c r="A66" s="48"/>
      <c r="B66" s="48"/>
      <c r="I66" s="42"/>
      <c r="P66" s="8"/>
      <c r="Q66" s="9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>
      <c r="A67" s="48"/>
      <c r="B67" s="48"/>
      <c r="I67" s="42"/>
      <c r="P67" s="8"/>
      <c r="Q67" s="9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>
      <c r="A68" s="48"/>
      <c r="B68" s="48"/>
      <c r="I68" s="42"/>
      <c r="P68" s="8"/>
      <c r="Q68" s="9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>
      <c r="A69" s="48"/>
      <c r="B69" s="48"/>
      <c r="I69" s="42"/>
      <c r="P69" s="8"/>
      <c r="Q69" s="9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>
      <c r="A70" s="48"/>
      <c r="B70" s="48"/>
      <c r="I70" s="42"/>
      <c r="P70" s="8"/>
      <c r="Q70" s="9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>
      <c r="A71" s="48"/>
      <c r="B71" s="48"/>
      <c r="I71" s="42"/>
      <c r="P71" s="8"/>
      <c r="Q71" s="9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>
      <c r="A72" s="48"/>
      <c r="B72" s="48"/>
      <c r="I72" s="42"/>
      <c r="P72" s="8"/>
      <c r="Q72" s="9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>
      <c r="A73" s="48"/>
      <c r="B73" s="48"/>
      <c r="I73" s="42"/>
      <c r="P73" s="8"/>
      <c r="Q73" s="9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>
      <c r="A74" s="48"/>
      <c r="B74" s="48"/>
      <c r="I74" s="42"/>
      <c r="P74" s="8"/>
      <c r="Q74" s="9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>
      <c r="A75" s="48"/>
      <c r="B75" s="48"/>
      <c r="I75" s="42"/>
      <c r="P75" s="8"/>
      <c r="Q75" s="9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>
      <c r="A76" s="48"/>
      <c r="B76" s="48"/>
      <c r="I76" s="42"/>
      <c r="P76" s="8"/>
      <c r="Q76" s="9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>
      <c r="A77" s="48"/>
      <c r="B77" s="48"/>
      <c r="I77" s="42"/>
      <c r="P77" s="8"/>
      <c r="Q77" s="9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>
      <c r="A78" s="48"/>
      <c r="B78" s="48"/>
      <c r="I78" s="42"/>
      <c r="P78" s="8"/>
      <c r="Q78" s="9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>
      <c r="A79" s="48"/>
      <c r="B79" s="48"/>
      <c r="I79" s="42"/>
      <c r="P79" s="8"/>
      <c r="Q79" s="9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>
      <c r="A80" s="48"/>
      <c r="B80" s="48"/>
      <c r="I80" s="42"/>
      <c r="P80" s="8"/>
      <c r="Q80" s="9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>
      <c r="A81" s="48"/>
      <c r="B81" s="48"/>
      <c r="I81" s="42"/>
      <c r="P81" s="8"/>
      <c r="Q81" s="9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>
      <c r="A82" s="48"/>
      <c r="B82" s="48"/>
      <c r="I82" s="42"/>
      <c r="P82" s="8"/>
      <c r="Q82" s="9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>
      <c r="A83" s="48"/>
      <c r="B83" s="48"/>
      <c r="I83" s="42"/>
      <c r="P83" s="8"/>
      <c r="Q83" s="9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>
      <c r="A84" s="48"/>
      <c r="B84" s="48"/>
      <c r="I84" s="42"/>
      <c r="P84" s="8"/>
      <c r="Q84" s="9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>
      <c r="A85" s="48"/>
      <c r="B85" s="48"/>
      <c r="I85" s="42"/>
      <c r="P85" s="8"/>
      <c r="Q85" s="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>
      <c r="A86" s="48"/>
      <c r="B86" s="48"/>
      <c r="I86" s="42"/>
      <c r="P86" s="8"/>
      <c r="Q86" s="9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>
      <c r="A87" s="48"/>
      <c r="B87" s="48"/>
      <c r="I87" s="42"/>
      <c r="P87" s="8"/>
      <c r="Q87" s="9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>
      <c r="A88" s="48"/>
      <c r="B88" s="48"/>
      <c r="I88" s="42"/>
      <c r="P88" s="8"/>
      <c r="Q88" s="9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>
      <c r="A89" s="48"/>
      <c r="B89" s="48"/>
      <c r="I89" s="42"/>
      <c r="P89" s="8"/>
      <c r="Q89" s="9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>
      <c r="A90" s="48"/>
      <c r="B90" s="48"/>
      <c r="I90" s="42"/>
      <c r="P90" s="8"/>
      <c r="Q90" s="9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>
      <c r="A91" s="48"/>
      <c r="B91" s="48"/>
      <c r="I91" s="42"/>
      <c r="P91" s="8"/>
      <c r="Q91" s="9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>
      <c r="A92" s="48"/>
      <c r="B92" s="48"/>
      <c r="I92" s="42"/>
      <c r="P92" s="8"/>
      <c r="Q92" s="9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>
      <c r="A93" s="48"/>
      <c r="B93" s="48"/>
      <c r="I93" s="42"/>
      <c r="P93" s="8"/>
      <c r="Q93" s="9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>
      <c r="A94" s="48"/>
      <c r="B94" s="48"/>
      <c r="I94" s="42"/>
      <c r="P94" s="51"/>
      <c r="Q94" s="42"/>
    </row>
    <row r="95" spans="1:28">
      <c r="A95" s="48"/>
      <c r="B95" s="48"/>
      <c r="I95" s="42"/>
      <c r="P95" s="51"/>
      <c r="Q95" s="42"/>
    </row>
    <row r="96" spans="1:28">
      <c r="A96" s="48"/>
      <c r="B96" s="48"/>
      <c r="I96" s="42"/>
      <c r="P96" s="51"/>
      <c r="Q96" s="42"/>
    </row>
    <row r="97" spans="1:17">
      <c r="A97" s="48"/>
      <c r="B97" s="48"/>
      <c r="I97" s="42"/>
      <c r="P97" s="51"/>
      <c r="Q97" s="42"/>
    </row>
    <row r="98" spans="1:17">
      <c r="A98" s="48"/>
      <c r="B98" s="48"/>
      <c r="I98" s="42"/>
      <c r="P98" s="51"/>
      <c r="Q98" s="42"/>
    </row>
    <row r="99" spans="1:17">
      <c r="A99" s="48"/>
      <c r="B99" s="48"/>
      <c r="I99" s="42"/>
      <c r="P99" s="51"/>
      <c r="Q99" s="42"/>
    </row>
    <row r="100" spans="1:17">
      <c r="A100" s="48"/>
      <c r="B100" s="48"/>
      <c r="I100" s="42"/>
      <c r="P100" s="51"/>
      <c r="Q100" s="42"/>
    </row>
    <row r="101" spans="1:17">
      <c r="A101" s="48"/>
      <c r="B101" s="48"/>
      <c r="I101" s="42"/>
      <c r="P101" s="51"/>
      <c r="Q101" s="42"/>
    </row>
    <row r="102" spans="1:17">
      <c r="A102" s="48"/>
      <c r="B102" s="48"/>
      <c r="I102" s="42"/>
      <c r="P102" s="51"/>
      <c r="Q102" s="42"/>
    </row>
    <row r="103" spans="1:17">
      <c r="A103" s="48"/>
      <c r="B103" s="48"/>
      <c r="I103" s="42"/>
      <c r="P103" s="51"/>
      <c r="Q103" s="42"/>
    </row>
    <row r="104" spans="1:17">
      <c r="A104" s="48"/>
      <c r="B104" s="48"/>
      <c r="I104" s="42"/>
      <c r="P104" s="51"/>
      <c r="Q104" s="42"/>
    </row>
  </sheetData>
  <mergeCells count="11">
    <mergeCell ref="A1:L1"/>
    <mergeCell ref="A2:L2"/>
    <mergeCell ref="B3:C3"/>
    <mergeCell ref="D3:F3"/>
    <mergeCell ref="G3:I3"/>
    <mergeCell ref="K3:L3"/>
    <mergeCell ref="B4:C4"/>
    <mergeCell ref="D4:F4"/>
    <mergeCell ref="G4:I4"/>
    <mergeCell ref="K4:L4"/>
    <mergeCell ref="K5:L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H104"/>
  <sheetViews>
    <sheetView showZeros="0" workbookViewId="0">
      <selection activeCell="D4" sqref="D4:F4"/>
    </sheetView>
  </sheetViews>
  <sheetFormatPr defaultColWidth="9.15234375" defaultRowHeight="17.600000000000001"/>
  <cols>
    <col min="1" max="1" width="29.23046875" style="47" customWidth="1"/>
    <col min="2" max="2" width="8.4609375" style="52" customWidth="1"/>
    <col min="3" max="3" width="6.84375" style="48" customWidth="1"/>
    <col min="4" max="4" width="16.69140625" style="48" customWidth="1"/>
    <col min="5" max="5" width="8.23046875" style="48" customWidth="1"/>
    <col min="6" max="6" width="9.53515625" style="49" customWidth="1"/>
    <col min="7" max="7" width="10.15234375" style="50" customWidth="1"/>
    <col min="8" max="8" width="11.84375" style="50" customWidth="1"/>
    <col min="9" max="9" width="14.4609375" style="48" customWidth="1"/>
    <col min="10" max="10" width="6.4609375" style="42" customWidth="1"/>
    <col min="11" max="11" width="5.69140625" style="42" customWidth="1"/>
    <col min="12" max="12" width="10.4609375" style="42" customWidth="1"/>
    <col min="13" max="15" width="10.4609375" style="42" hidden="1" customWidth="1"/>
    <col min="16" max="16" width="7.4609375" style="42" hidden="1" customWidth="1"/>
    <col min="17" max="17" width="9.23046875" style="51" hidden="1" customWidth="1"/>
    <col min="18" max="34" width="0" style="42" hidden="1" customWidth="1"/>
    <col min="35" max="16384" width="9.15234375" style="42"/>
  </cols>
  <sheetData>
    <row r="1" spans="1:34" s="6" customFormat="1" ht="33.65" customHeight="1">
      <c r="A1" s="255" t="s">
        <v>131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4"/>
      <c r="N1" s="4"/>
      <c r="O1" s="4"/>
      <c r="P1" s="5"/>
      <c r="Q1" s="5"/>
      <c r="R1" s="5"/>
      <c r="S1" s="5"/>
      <c r="T1" s="5"/>
      <c r="U1" s="5"/>
    </row>
    <row r="2" spans="1:34" s="8" customFormat="1" ht="36" customHeight="1">
      <c r="A2" s="256" t="str">
        <f>D32</f>
        <v xml:space="preserve"> Valero Texas Open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7"/>
      <c r="N2" s="7"/>
      <c r="O2" s="7"/>
      <c r="Q2" s="9"/>
    </row>
    <row r="3" spans="1:34" s="8" customFormat="1" ht="18.649999999999999" customHeight="1">
      <c r="A3" s="165" t="s">
        <v>149</v>
      </c>
      <c r="B3" s="258" t="s">
        <v>148</v>
      </c>
      <c r="C3" s="258"/>
      <c r="D3" s="258" t="s">
        <v>150</v>
      </c>
      <c r="E3" s="258"/>
      <c r="F3" s="258"/>
      <c r="G3" s="258" t="s">
        <v>108</v>
      </c>
      <c r="H3" s="258"/>
      <c r="I3" s="258"/>
      <c r="J3" s="166"/>
      <c r="K3" s="259" t="s">
        <v>67</v>
      </c>
      <c r="L3" s="259"/>
      <c r="M3" s="10"/>
      <c r="N3" s="10"/>
      <c r="O3" s="10"/>
      <c r="Q3" s="9"/>
    </row>
    <row r="4" spans="1:34" s="8" customFormat="1" ht="21.65" customHeight="1">
      <c r="A4" s="168">
        <f>A32</f>
        <v>45750</v>
      </c>
      <c r="B4" s="249">
        <f>B32</f>
        <v>0.66666666666666663</v>
      </c>
      <c r="C4" s="249"/>
      <c r="D4" s="250" t="str">
        <f>F32</f>
        <v>Skoven - Sletten</v>
      </c>
      <c r="E4" s="251"/>
      <c r="F4" s="251"/>
      <c r="G4" s="250" t="str">
        <f>G32</f>
        <v>Spisning</v>
      </c>
      <c r="H4" s="251"/>
      <c r="I4" s="251"/>
      <c r="J4" s="164"/>
      <c r="K4" s="252">
        <f>C32</f>
        <v>5000000</v>
      </c>
      <c r="L4" s="252"/>
      <c r="M4" s="11"/>
      <c r="N4" s="11"/>
      <c r="O4" s="11"/>
      <c r="Q4" s="9"/>
    </row>
    <row r="5" spans="1:34" s="8" customFormat="1" ht="27" customHeight="1">
      <c r="A5" s="12" t="s">
        <v>68</v>
      </c>
      <c r="B5" s="13" t="s">
        <v>44</v>
      </c>
      <c r="C5" s="14" t="s">
        <v>69</v>
      </c>
      <c r="D5" s="15" t="s">
        <v>70</v>
      </c>
      <c r="E5" s="16" t="s">
        <v>71</v>
      </c>
      <c r="F5" s="17" t="s">
        <v>72</v>
      </c>
      <c r="G5" s="18" t="s">
        <v>73</v>
      </c>
      <c r="H5" s="18" t="s">
        <v>74</v>
      </c>
      <c r="I5" s="19" t="s">
        <v>75</v>
      </c>
      <c r="J5" s="20"/>
      <c r="K5" s="253" t="s">
        <v>76</v>
      </c>
      <c r="L5" s="254"/>
      <c r="M5" s="21"/>
      <c r="N5" s="21"/>
      <c r="O5" s="21"/>
      <c r="Q5" s="9">
        <v>2</v>
      </c>
      <c r="R5" s="8">
        <v>3</v>
      </c>
      <c r="S5" s="8">
        <v>4</v>
      </c>
      <c r="T5" s="8">
        <v>5</v>
      </c>
      <c r="U5" s="8">
        <v>6</v>
      </c>
      <c r="V5" s="8">
        <v>7</v>
      </c>
      <c r="W5" s="8">
        <v>8</v>
      </c>
      <c r="X5" s="8">
        <v>9</v>
      </c>
      <c r="Y5" s="8" t="s">
        <v>77</v>
      </c>
      <c r="AA5" s="9">
        <v>2</v>
      </c>
      <c r="AB5" s="8">
        <v>3</v>
      </c>
      <c r="AC5" s="8">
        <v>4</v>
      </c>
      <c r="AD5" s="8">
        <v>5</v>
      </c>
      <c r="AE5" s="8">
        <v>6</v>
      </c>
      <c r="AF5" s="8">
        <v>7</v>
      </c>
      <c r="AG5" s="8">
        <v>8</v>
      </c>
      <c r="AH5" s="8">
        <v>9</v>
      </c>
    </row>
    <row r="6" spans="1:34" s="32" customFormat="1" ht="18" customHeight="1">
      <c r="A6" s="22" t="s">
        <v>40</v>
      </c>
      <c r="B6" s="23">
        <v>39</v>
      </c>
      <c r="C6" s="23">
        <v>37</v>
      </c>
      <c r="D6" s="24">
        <v>0</v>
      </c>
      <c r="E6" s="23">
        <v>1</v>
      </c>
      <c r="F6" s="25">
        <v>12</v>
      </c>
      <c r="G6" s="26">
        <f>IF(D6&gt;0,L$12,0)</f>
        <v>0</v>
      </c>
      <c r="H6" s="26">
        <v>1000000</v>
      </c>
      <c r="I6" s="27">
        <f>G6+H6</f>
        <v>1000000</v>
      </c>
      <c r="J6" s="28"/>
      <c r="K6" s="29">
        <v>0.2</v>
      </c>
      <c r="L6" s="30">
        <f t="shared" ref="L6:L29" si="0">$K$4*K6</f>
        <v>1000000</v>
      </c>
      <c r="M6" s="31">
        <v>12</v>
      </c>
      <c r="N6" s="31">
        <f t="shared" ref="N6:N7" si="1">IF(E6=0,0,IF(E6=E5,VLOOKUP(E6,Z:AH,VLOOKUP(E6,P:Y,10,0),0),IF(P6=E6,VLOOKUP(E6,Z:AH,VLOOKUP(E6,P:Y,10,0),0),M6)))</f>
        <v>12</v>
      </c>
      <c r="O6" s="31">
        <f t="shared" ref="O6:O25" si="2">IF(E6=0,0,IF(E6=E5,VLOOKUP(E6,P:X,VLOOKUP(E6,P:Y,10,0),0),IF(P6=E6,VLOOKUP(E6,P:X,VLOOKUP(E6,P:Y,10,0),0),L6)))</f>
        <v>1000000</v>
      </c>
      <c r="P6" s="8" t="s">
        <v>78</v>
      </c>
      <c r="Q6" s="9"/>
      <c r="R6" s="8"/>
      <c r="S6" s="8"/>
      <c r="T6" s="8"/>
      <c r="U6" s="8"/>
      <c r="V6" s="8"/>
      <c r="W6" s="8"/>
      <c r="X6" s="8"/>
      <c r="Y6" s="31">
        <f t="shared" ref="Y6:Y29" si="3">COUNTIF(E6:E29,P6)</f>
        <v>0</v>
      </c>
      <c r="Z6" s="31" t="str">
        <f>+P6</f>
        <v>T1</v>
      </c>
      <c r="AA6" s="9"/>
      <c r="AB6" s="8"/>
      <c r="AC6" s="8"/>
      <c r="AD6" s="8"/>
      <c r="AE6" s="8"/>
      <c r="AF6" s="8"/>
      <c r="AG6" s="8"/>
      <c r="AH6" s="8"/>
    </row>
    <row r="7" spans="1:34" s="32" customFormat="1" ht="18" customHeight="1">
      <c r="A7" s="22" t="s">
        <v>2</v>
      </c>
      <c r="B7" s="23">
        <v>39</v>
      </c>
      <c r="C7" s="23">
        <v>33</v>
      </c>
      <c r="D7" s="23">
        <v>0</v>
      </c>
      <c r="E7" s="23">
        <v>2</v>
      </c>
      <c r="F7" s="25">
        <v>10</v>
      </c>
      <c r="G7" s="26">
        <f t="shared" ref="G7:G29" si="4">IF(D7&gt;0,L$12,0)</f>
        <v>0</v>
      </c>
      <c r="H7" s="26">
        <v>800000</v>
      </c>
      <c r="I7" s="27">
        <f t="shared" ref="I7:I29" si="5">G7+H7</f>
        <v>800000</v>
      </c>
      <c r="J7" s="28"/>
      <c r="K7" s="29">
        <v>0.16</v>
      </c>
      <c r="L7" s="30">
        <f t="shared" si="0"/>
        <v>800000</v>
      </c>
      <c r="M7" s="31">
        <v>10</v>
      </c>
      <c r="N7" s="31">
        <f t="shared" si="1"/>
        <v>10</v>
      </c>
      <c r="O7" s="31">
        <f t="shared" si="2"/>
        <v>800000</v>
      </c>
      <c r="P7" s="8" t="s">
        <v>79</v>
      </c>
      <c r="Q7" s="9">
        <f>SUM($L7:$L8)/Q$5</f>
        <v>725000</v>
      </c>
      <c r="R7" s="9">
        <f>SUM($L7:$L9)/R$5</f>
        <v>650000</v>
      </c>
      <c r="S7" s="9">
        <f>SUM($L7:$L10)/S$5</f>
        <v>587500</v>
      </c>
      <c r="T7" s="9">
        <f>SUM($L7:$L11)/T$5</f>
        <v>540000</v>
      </c>
      <c r="U7" s="9">
        <f>SUM($L7:$L12)/U$5</f>
        <v>500000</v>
      </c>
      <c r="V7" s="9">
        <f>SUM($L7:$L13)/V$5</f>
        <v>464285.71428571426</v>
      </c>
      <c r="W7" s="9">
        <f>SUM($L7:$L14)/W$5</f>
        <v>425000</v>
      </c>
      <c r="X7" s="9">
        <f>SUM($L7:$L15)/X$5</f>
        <v>388888.88888888888</v>
      </c>
      <c r="Y7" s="31">
        <f t="shared" si="3"/>
        <v>0</v>
      </c>
      <c r="Z7" s="31" t="str">
        <f t="shared" ref="Z7:Z29" si="6">+P7</f>
        <v>T2</v>
      </c>
      <c r="AA7" s="33">
        <f>SUM($M7:$M8)/AA$5</f>
        <v>9</v>
      </c>
      <c r="AB7" s="33">
        <f>SUM($M7:$M9)/AB$5</f>
        <v>8.3333333333333339</v>
      </c>
      <c r="AC7" s="33">
        <f>SUM($M7:$M10)/AC$5</f>
        <v>7.75</v>
      </c>
      <c r="AD7" s="33">
        <f>SUM($M7:$M11)/AD$5</f>
        <v>7.2</v>
      </c>
      <c r="AE7" s="33">
        <f>SUM($M7:$M12)/AE$5</f>
        <v>6.666666666666667</v>
      </c>
      <c r="AF7" s="33">
        <f>SUM($M7:$M13)/AF$5</f>
        <v>6.1428571428571432</v>
      </c>
      <c r="AG7" s="33">
        <f>SUM($M7:$M14)/AG$5</f>
        <v>5.625</v>
      </c>
      <c r="AH7" s="33">
        <f>SUM($M7:$M15)/AH$5</f>
        <v>5.1111111111111107</v>
      </c>
    </row>
    <row r="8" spans="1:34" s="32" customFormat="1" ht="18" customHeight="1">
      <c r="A8" s="22" t="s">
        <v>32</v>
      </c>
      <c r="B8" s="23">
        <v>37</v>
      </c>
      <c r="C8" s="23">
        <v>35</v>
      </c>
      <c r="D8" s="23">
        <v>0</v>
      </c>
      <c r="E8" s="23">
        <v>3</v>
      </c>
      <c r="F8" s="25">
        <v>8</v>
      </c>
      <c r="G8" s="26">
        <f t="shared" si="4"/>
        <v>0</v>
      </c>
      <c r="H8" s="26">
        <v>650000</v>
      </c>
      <c r="I8" s="27">
        <f t="shared" si="5"/>
        <v>650000</v>
      </c>
      <c r="J8" s="28"/>
      <c r="K8" s="29">
        <v>0.13</v>
      </c>
      <c r="L8" s="30">
        <f t="shared" si="0"/>
        <v>650000</v>
      </c>
      <c r="M8" s="31">
        <v>8</v>
      </c>
      <c r="N8" s="31">
        <f>IF(E8=0,0,IF(E8=E7,VLOOKUP(E8,Z:AH,VLOOKUP(E8,P:Y,10,0),0),IF(P8=E8,VLOOKUP(E8,Z:AH,VLOOKUP(E8,P:Y,10,0),0),M8)))</f>
        <v>8</v>
      </c>
      <c r="O8" s="31">
        <f t="shared" si="2"/>
        <v>650000</v>
      </c>
      <c r="P8" s="8" t="s">
        <v>80</v>
      </c>
      <c r="Q8" s="9">
        <f t="shared" ref="Q8:Q29" si="7">SUM($L8:$L9)/Q$5</f>
        <v>575000</v>
      </c>
      <c r="R8" s="9">
        <f t="shared" ref="R8:R29" si="8">SUM($L8:$L10)/R$5</f>
        <v>516666.66666666669</v>
      </c>
      <c r="S8" s="9">
        <f t="shared" ref="S8:S29" si="9">SUM($L8:$L11)/S$5</f>
        <v>475000</v>
      </c>
      <c r="T8" s="9">
        <f t="shared" ref="T8:T29" si="10">SUM($L8:$L12)/T$5</f>
        <v>440000</v>
      </c>
      <c r="U8" s="9">
        <f t="shared" ref="U8:U29" si="11">SUM($L8:$L13)/U$5</f>
        <v>408333.33333333331</v>
      </c>
      <c r="V8" s="9">
        <f t="shared" ref="V8:V29" si="12">SUM($L8:$L14)/V$5</f>
        <v>371428.57142857142</v>
      </c>
      <c r="W8" s="9">
        <f t="shared" ref="W8:W29" si="13">SUM($L8:$L15)/W$5</f>
        <v>337500</v>
      </c>
      <c r="X8" s="9">
        <f t="shared" ref="X8:X29" si="14">SUM($L8:$L16)/X$5</f>
        <v>305555.55555555556</v>
      </c>
      <c r="Y8" s="31">
        <f t="shared" si="3"/>
        <v>0</v>
      </c>
      <c r="Z8" s="31" t="str">
        <f t="shared" si="6"/>
        <v>T3</v>
      </c>
      <c r="AA8" s="33">
        <f t="shared" ref="AA8:AA29" si="15">SUM($M8:$M9)/AA$5</f>
        <v>7.5</v>
      </c>
      <c r="AB8" s="33">
        <f t="shared" ref="AB8:AB29" si="16">SUM($M8:$M10)/AB$5</f>
        <v>7</v>
      </c>
      <c r="AC8" s="33">
        <f t="shared" ref="AC8:AC29" si="17">SUM($M8:$M11)/AC$5</f>
        <v>6.5</v>
      </c>
      <c r="AD8" s="33">
        <f t="shared" ref="AD8:AD29" si="18">SUM($M8:$M12)/AD$5</f>
        <v>6</v>
      </c>
      <c r="AE8" s="33">
        <f t="shared" ref="AE8:AE29" si="19">SUM($M8:$M13)/AE$5</f>
        <v>5.5</v>
      </c>
      <c r="AF8" s="33">
        <f t="shared" ref="AF8:AF29" si="20">SUM($M8:$M14)/AF$5</f>
        <v>5</v>
      </c>
      <c r="AG8" s="33">
        <f t="shared" ref="AG8:AG29" si="21">SUM($M8:$M15)/AG$5</f>
        <v>4.5</v>
      </c>
      <c r="AH8" s="33">
        <f t="shared" ref="AH8:AH29" si="22">SUM($M8:$M16)/AH$5</f>
        <v>4</v>
      </c>
    </row>
    <row r="9" spans="1:34" s="32" customFormat="1" ht="18" customHeight="1">
      <c r="A9" s="22" t="s">
        <v>18</v>
      </c>
      <c r="B9" s="23">
        <v>36</v>
      </c>
      <c r="C9" s="23">
        <v>34</v>
      </c>
      <c r="D9" s="23">
        <v>0</v>
      </c>
      <c r="E9" s="23">
        <v>4</v>
      </c>
      <c r="F9" s="25">
        <v>7</v>
      </c>
      <c r="G9" s="26">
        <f t="shared" si="4"/>
        <v>0</v>
      </c>
      <c r="H9" s="26">
        <v>500000</v>
      </c>
      <c r="I9" s="27">
        <f t="shared" si="5"/>
        <v>500000</v>
      </c>
      <c r="J9" s="28"/>
      <c r="K9" s="29">
        <v>0.1</v>
      </c>
      <c r="L9" s="30">
        <f t="shared" si="0"/>
        <v>500000</v>
      </c>
      <c r="M9" s="31">
        <v>7</v>
      </c>
      <c r="N9" s="31">
        <f t="shared" ref="N9:N29" si="23">IF(E9=0,0,IF(E9=E8,VLOOKUP(E9,Z:AH,VLOOKUP(E9,P:Y,10,0),0),IF(P9=E9,VLOOKUP(E9,Z:AH,VLOOKUP(E9,P:Y,10,0),0),M9)))</f>
        <v>7</v>
      </c>
      <c r="O9" s="31">
        <f t="shared" si="2"/>
        <v>500000</v>
      </c>
      <c r="P9" s="8" t="s">
        <v>81</v>
      </c>
      <c r="Q9" s="9">
        <f t="shared" si="7"/>
        <v>450000</v>
      </c>
      <c r="R9" s="9">
        <f t="shared" si="8"/>
        <v>416666.66666666669</v>
      </c>
      <c r="S9" s="9">
        <f t="shared" si="9"/>
        <v>387500</v>
      </c>
      <c r="T9" s="9">
        <f t="shared" si="10"/>
        <v>360000</v>
      </c>
      <c r="U9" s="9">
        <f t="shared" si="11"/>
        <v>325000</v>
      </c>
      <c r="V9" s="9">
        <f t="shared" si="12"/>
        <v>292857.14285714284</v>
      </c>
      <c r="W9" s="9">
        <f t="shared" si="13"/>
        <v>262500</v>
      </c>
      <c r="X9" s="9">
        <f t="shared" si="14"/>
        <v>238888.88888888888</v>
      </c>
      <c r="Y9" s="31">
        <f t="shared" si="3"/>
        <v>0</v>
      </c>
      <c r="Z9" s="31" t="str">
        <f t="shared" si="6"/>
        <v>T4</v>
      </c>
      <c r="AA9" s="33">
        <f t="shared" si="15"/>
        <v>6.5</v>
      </c>
      <c r="AB9" s="33">
        <f t="shared" si="16"/>
        <v>6</v>
      </c>
      <c r="AC9" s="33">
        <f t="shared" si="17"/>
        <v>5.5</v>
      </c>
      <c r="AD9" s="33">
        <f t="shared" si="18"/>
        <v>5</v>
      </c>
      <c r="AE9" s="33">
        <f t="shared" si="19"/>
        <v>4.5</v>
      </c>
      <c r="AF9" s="33">
        <f t="shared" si="20"/>
        <v>4</v>
      </c>
      <c r="AG9" s="33">
        <f t="shared" si="21"/>
        <v>3.5</v>
      </c>
      <c r="AH9" s="33">
        <f t="shared" si="22"/>
        <v>3.1111111111111112</v>
      </c>
    </row>
    <row r="10" spans="1:34" s="32" customFormat="1" ht="18" customHeight="1">
      <c r="A10" s="22" t="s">
        <v>34</v>
      </c>
      <c r="B10" s="23">
        <v>35</v>
      </c>
      <c r="C10" s="23">
        <v>36</v>
      </c>
      <c r="D10" s="23">
        <v>0</v>
      </c>
      <c r="E10" s="23">
        <v>5</v>
      </c>
      <c r="F10" s="25">
        <v>6</v>
      </c>
      <c r="G10" s="26">
        <f t="shared" si="4"/>
        <v>0</v>
      </c>
      <c r="H10" s="26">
        <v>400000</v>
      </c>
      <c r="I10" s="27">
        <f t="shared" si="5"/>
        <v>400000</v>
      </c>
      <c r="J10" s="28"/>
      <c r="K10" s="29">
        <v>0.08</v>
      </c>
      <c r="L10" s="30">
        <f t="shared" si="0"/>
        <v>400000</v>
      </c>
      <c r="M10" s="31">
        <v>6</v>
      </c>
      <c r="N10" s="31">
        <f t="shared" si="23"/>
        <v>6</v>
      </c>
      <c r="O10" s="31">
        <f t="shared" si="2"/>
        <v>400000</v>
      </c>
      <c r="P10" s="8" t="s">
        <v>82</v>
      </c>
      <c r="Q10" s="9">
        <f t="shared" si="7"/>
        <v>375000</v>
      </c>
      <c r="R10" s="9">
        <f t="shared" si="8"/>
        <v>350000</v>
      </c>
      <c r="S10" s="9">
        <f t="shared" si="9"/>
        <v>325000</v>
      </c>
      <c r="T10" s="9">
        <f t="shared" si="10"/>
        <v>290000</v>
      </c>
      <c r="U10" s="9">
        <f t="shared" si="11"/>
        <v>258333.33333333334</v>
      </c>
      <c r="V10" s="9">
        <f t="shared" si="12"/>
        <v>228571.42857142858</v>
      </c>
      <c r="W10" s="9">
        <f t="shared" si="13"/>
        <v>206250</v>
      </c>
      <c r="X10" s="9">
        <f t="shared" si="14"/>
        <v>188888.88888888888</v>
      </c>
      <c r="Y10" s="31">
        <f t="shared" si="3"/>
        <v>0</v>
      </c>
      <c r="Z10" s="31" t="str">
        <f t="shared" si="6"/>
        <v>T5</v>
      </c>
      <c r="AA10" s="33">
        <f t="shared" si="15"/>
        <v>5.5</v>
      </c>
      <c r="AB10" s="33">
        <f t="shared" si="16"/>
        <v>5</v>
      </c>
      <c r="AC10" s="33">
        <f t="shared" si="17"/>
        <v>4.5</v>
      </c>
      <c r="AD10" s="33">
        <f t="shared" si="18"/>
        <v>4</v>
      </c>
      <c r="AE10" s="33">
        <f t="shared" si="19"/>
        <v>3.5</v>
      </c>
      <c r="AF10" s="33">
        <f t="shared" si="20"/>
        <v>3</v>
      </c>
      <c r="AG10" s="33">
        <f t="shared" si="21"/>
        <v>2.625</v>
      </c>
      <c r="AH10" s="33">
        <f t="shared" si="22"/>
        <v>2.3333333333333335</v>
      </c>
    </row>
    <row r="11" spans="1:34" s="32" customFormat="1" ht="18" customHeight="1">
      <c r="A11" s="22" t="s">
        <v>14</v>
      </c>
      <c r="B11" s="23">
        <v>35</v>
      </c>
      <c r="C11" s="23">
        <v>35</v>
      </c>
      <c r="D11" s="23">
        <v>0</v>
      </c>
      <c r="E11" s="23">
        <v>6</v>
      </c>
      <c r="F11" s="25">
        <v>5</v>
      </c>
      <c r="G11" s="26">
        <f t="shared" si="4"/>
        <v>0</v>
      </c>
      <c r="H11" s="26">
        <v>350000.00000000006</v>
      </c>
      <c r="I11" s="27">
        <f t="shared" si="5"/>
        <v>350000.00000000006</v>
      </c>
      <c r="J11" s="28"/>
      <c r="K11" s="29">
        <v>7.0000000000000007E-2</v>
      </c>
      <c r="L11" s="30">
        <f t="shared" si="0"/>
        <v>350000.00000000006</v>
      </c>
      <c r="M11" s="31">
        <v>5</v>
      </c>
      <c r="N11" s="31">
        <f t="shared" si="23"/>
        <v>5</v>
      </c>
      <c r="O11" s="31">
        <f t="shared" si="2"/>
        <v>350000.00000000006</v>
      </c>
      <c r="P11" s="8" t="s">
        <v>83</v>
      </c>
      <c r="Q11" s="9">
        <f t="shared" si="7"/>
        <v>325000</v>
      </c>
      <c r="R11" s="9">
        <f t="shared" si="8"/>
        <v>300000</v>
      </c>
      <c r="S11" s="9">
        <f t="shared" si="9"/>
        <v>262500</v>
      </c>
      <c r="T11" s="9">
        <f t="shared" si="10"/>
        <v>230000</v>
      </c>
      <c r="U11" s="9">
        <f t="shared" si="11"/>
        <v>200000</v>
      </c>
      <c r="V11" s="9">
        <f t="shared" si="12"/>
        <v>178571.42857142858</v>
      </c>
      <c r="W11" s="9">
        <f t="shared" si="13"/>
        <v>162500</v>
      </c>
      <c r="X11" s="9">
        <f t="shared" si="14"/>
        <v>150000</v>
      </c>
      <c r="Y11" s="31">
        <f t="shared" si="3"/>
        <v>0</v>
      </c>
      <c r="Z11" s="31" t="str">
        <f t="shared" si="6"/>
        <v>T6</v>
      </c>
      <c r="AA11" s="33">
        <f t="shared" si="15"/>
        <v>4.5</v>
      </c>
      <c r="AB11" s="33">
        <f t="shared" si="16"/>
        <v>4</v>
      </c>
      <c r="AC11" s="33">
        <f t="shared" si="17"/>
        <v>3.5</v>
      </c>
      <c r="AD11" s="33">
        <f t="shared" si="18"/>
        <v>3</v>
      </c>
      <c r="AE11" s="33">
        <f t="shared" si="19"/>
        <v>2.5</v>
      </c>
      <c r="AF11" s="33">
        <f t="shared" si="20"/>
        <v>2.1428571428571428</v>
      </c>
      <c r="AG11" s="33">
        <f t="shared" si="21"/>
        <v>1.875</v>
      </c>
      <c r="AH11" s="33">
        <f t="shared" si="22"/>
        <v>1.6666666666666667</v>
      </c>
    </row>
    <row r="12" spans="1:34" s="32" customFormat="1" ht="18" customHeight="1">
      <c r="A12" s="22" t="s">
        <v>22</v>
      </c>
      <c r="B12" s="23">
        <v>34</v>
      </c>
      <c r="C12" s="23">
        <v>34</v>
      </c>
      <c r="D12" s="23" t="s">
        <v>133</v>
      </c>
      <c r="E12" s="23">
        <v>7</v>
      </c>
      <c r="F12" s="25">
        <v>4</v>
      </c>
      <c r="G12" s="26">
        <f t="shared" si="4"/>
        <v>300000</v>
      </c>
      <c r="H12" s="26">
        <v>300000</v>
      </c>
      <c r="I12" s="27">
        <f t="shared" si="5"/>
        <v>600000</v>
      </c>
      <c r="J12" s="28"/>
      <c r="K12" s="29">
        <v>0.06</v>
      </c>
      <c r="L12" s="30">
        <f t="shared" si="0"/>
        <v>300000</v>
      </c>
      <c r="M12" s="31">
        <v>4</v>
      </c>
      <c r="N12" s="31">
        <f t="shared" si="23"/>
        <v>4</v>
      </c>
      <c r="O12" s="31">
        <f t="shared" si="2"/>
        <v>300000</v>
      </c>
      <c r="P12" s="8" t="s">
        <v>84</v>
      </c>
      <c r="Q12" s="9">
        <f t="shared" si="7"/>
        <v>275000</v>
      </c>
      <c r="R12" s="9">
        <f t="shared" si="8"/>
        <v>233333.33333333334</v>
      </c>
      <c r="S12" s="9">
        <f t="shared" si="9"/>
        <v>200000</v>
      </c>
      <c r="T12" s="9">
        <f t="shared" si="10"/>
        <v>170000</v>
      </c>
      <c r="U12" s="9">
        <f t="shared" si="11"/>
        <v>150000</v>
      </c>
      <c r="V12" s="9">
        <f t="shared" si="12"/>
        <v>135714.28571428571</v>
      </c>
      <c r="W12" s="9">
        <f t="shared" si="13"/>
        <v>125000</v>
      </c>
      <c r="X12" s="9">
        <f t="shared" si="14"/>
        <v>116666.66666666667</v>
      </c>
      <c r="Y12" s="31">
        <f t="shared" si="3"/>
        <v>0</v>
      </c>
      <c r="Z12" s="31" t="str">
        <f t="shared" si="6"/>
        <v>T7</v>
      </c>
      <c r="AA12" s="33">
        <f t="shared" si="15"/>
        <v>3.5</v>
      </c>
      <c r="AB12" s="33">
        <f t="shared" si="16"/>
        <v>3</v>
      </c>
      <c r="AC12" s="33">
        <f t="shared" si="17"/>
        <v>2.5</v>
      </c>
      <c r="AD12" s="33">
        <f t="shared" si="18"/>
        <v>2</v>
      </c>
      <c r="AE12" s="33">
        <f t="shared" si="19"/>
        <v>1.6666666666666667</v>
      </c>
      <c r="AF12" s="33">
        <f t="shared" si="20"/>
        <v>1.4285714285714286</v>
      </c>
      <c r="AG12" s="33">
        <f t="shared" si="21"/>
        <v>1.25</v>
      </c>
      <c r="AH12" s="33">
        <f t="shared" si="22"/>
        <v>1.1111111111111112</v>
      </c>
    </row>
    <row r="13" spans="1:34" s="32" customFormat="1" ht="18" customHeight="1">
      <c r="A13" s="22" t="s">
        <v>16</v>
      </c>
      <c r="B13" s="23">
        <v>33</v>
      </c>
      <c r="C13" s="23">
        <v>36</v>
      </c>
      <c r="D13" s="23">
        <v>0</v>
      </c>
      <c r="E13" s="23">
        <v>8</v>
      </c>
      <c r="F13" s="25">
        <v>3</v>
      </c>
      <c r="G13" s="26">
        <f t="shared" si="4"/>
        <v>0</v>
      </c>
      <c r="H13" s="26">
        <v>250000</v>
      </c>
      <c r="I13" s="27">
        <f t="shared" si="5"/>
        <v>250000</v>
      </c>
      <c r="J13" s="28"/>
      <c r="K13" s="29">
        <v>0.05</v>
      </c>
      <c r="L13" s="30">
        <f t="shared" si="0"/>
        <v>250000</v>
      </c>
      <c r="M13" s="31">
        <v>3</v>
      </c>
      <c r="N13" s="31">
        <f t="shared" si="23"/>
        <v>3</v>
      </c>
      <c r="O13" s="31">
        <f t="shared" si="2"/>
        <v>250000</v>
      </c>
      <c r="P13" s="8" t="s">
        <v>85</v>
      </c>
      <c r="Q13" s="9">
        <f t="shared" si="7"/>
        <v>200000</v>
      </c>
      <c r="R13" s="9">
        <f t="shared" si="8"/>
        <v>166666.66666666666</v>
      </c>
      <c r="S13" s="9">
        <f t="shared" si="9"/>
        <v>137500</v>
      </c>
      <c r="T13" s="9">
        <f t="shared" si="10"/>
        <v>120000</v>
      </c>
      <c r="U13" s="9">
        <f t="shared" si="11"/>
        <v>108333.33333333333</v>
      </c>
      <c r="V13" s="9">
        <f t="shared" si="12"/>
        <v>100000</v>
      </c>
      <c r="W13" s="9">
        <f t="shared" si="13"/>
        <v>93750</v>
      </c>
      <c r="X13" s="9">
        <f t="shared" si="14"/>
        <v>88888.888888888891</v>
      </c>
      <c r="Y13" s="31">
        <f t="shared" si="3"/>
        <v>0</v>
      </c>
      <c r="Z13" s="31" t="str">
        <f t="shared" si="6"/>
        <v>T8</v>
      </c>
      <c r="AA13" s="33">
        <f t="shared" si="15"/>
        <v>2.5</v>
      </c>
      <c r="AB13" s="33">
        <f t="shared" si="16"/>
        <v>2</v>
      </c>
      <c r="AC13" s="33">
        <f t="shared" si="17"/>
        <v>1.5</v>
      </c>
      <c r="AD13" s="33">
        <f t="shared" si="18"/>
        <v>1.2</v>
      </c>
      <c r="AE13" s="33">
        <f t="shared" si="19"/>
        <v>1</v>
      </c>
      <c r="AF13" s="33">
        <f t="shared" si="20"/>
        <v>0.8571428571428571</v>
      </c>
      <c r="AG13" s="33">
        <f t="shared" si="21"/>
        <v>0.75</v>
      </c>
      <c r="AH13" s="33">
        <f t="shared" si="22"/>
        <v>0.66666666666666663</v>
      </c>
    </row>
    <row r="14" spans="1:34" s="32" customFormat="1" ht="18" customHeight="1">
      <c r="A14" s="22" t="s">
        <v>8</v>
      </c>
      <c r="B14" s="23">
        <v>33</v>
      </c>
      <c r="C14" s="23">
        <v>35</v>
      </c>
      <c r="D14" s="23">
        <v>0</v>
      </c>
      <c r="E14" s="23">
        <v>9</v>
      </c>
      <c r="F14" s="25">
        <v>2</v>
      </c>
      <c r="G14" s="26">
        <f t="shared" si="4"/>
        <v>0</v>
      </c>
      <c r="H14" s="26">
        <v>150000</v>
      </c>
      <c r="I14" s="27">
        <f t="shared" si="5"/>
        <v>150000</v>
      </c>
      <c r="J14" s="28"/>
      <c r="K14" s="29">
        <v>0.03</v>
      </c>
      <c r="L14" s="30">
        <f t="shared" si="0"/>
        <v>150000</v>
      </c>
      <c r="M14" s="31">
        <v>2</v>
      </c>
      <c r="N14" s="31">
        <f t="shared" si="23"/>
        <v>2</v>
      </c>
      <c r="O14" s="31">
        <f t="shared" si="2"/>
        <v>150000</v>
      </c>
      <c r="P14" s="8" t="s">
        <v>86</v>
      </c>
      <c r="Q14" s="9">
        <f t="shared" si="7"/>
        <v>125000</v>
      </c>
      <c r="R14" s="9">
        <f t="shared" si="8"/>
        <v>100000</v>
      </c>
      <c r="S14" s="9">
        <f t="shared" si="9"/>
        <v>87500</v>
      </c>
      <c r="T14" s="9">
        <f t="shared" si="10"/>
        <v>80000</v>
      </c>
      <c r="U14" s="9">
        <f t="shared" si="11"/>
        <v>75000</v>
      </c>
      <c r="V14" s="9">
        <f t="shared" si="12"/>
        <v>71428.571428571435</v>
      </c>
      <c r="W14" s="9">
        <f t="shared" si="13"/>
        <v>68750</v>
      </c>
      <c r="X14" s="9">
        <f t="shared" si="14"/>
        <v>66666.666666666672</v>
      </c>
      <c r="Y14" s="31">
        <f t="shared" si="3"/>
        <v>0</v>
      </c>
      <c r="Z14" s="31" t="str">
        <f t="shared" si="6"/>
        <v>T9</v>
      </c>
      <c r="AA14" s="33">
        <f t="shared" si="15"/>
        <v>1.5</v>
      </c>
      <c r="AB14" s="33">
        <f t="shared" si="16"/>
        <v>1</v>
      </c>
      <c r="AC14" s="33">
        <f t="shared" si="17"/>
        <v>0.75</v>
      </c>
      <c r="AD14" s="33">
        <f t="shared" si="18"/>
        <v>0.6</v>
      </c>
      <c r="AE14" s="33">
        <f t="shared" si="19"/>
        <v>0.5</v>
      </c>
      <c r="AF14" s="33">
        <f t="shared" si="20"/>
        <v>0.42857142857142855</v>
      </c>
      <c r="AG14" s="33">
        <f t="shared" si="21"/>
        <v>0.375</v>
      </c>
      <c r="AH14" s="33">
        <f t="shared" si="22"/>
        <v>0.33333333333333331</v>
      </c>
    </row>
    <row r="15" spans="1:34" s="32" customFormat="1" ht="18" customHeight="1">
      <c r="A15" s="22" t="s">
        <v>6</v>
      </c>
      <c r="B15" s="23">
        <v>32</v>
      </c>
      <c r="C15" s="23">
        <v>36</v>
      </c>
      <c r="D15" s="23">
        <v>0</v>
      </c>
      <c r="E15" s="23">
        <v>10</v>
      </c>
      <c r="F15" s="25">
        <v>1</v>
      </c>
      <c r="G15" s="26">
        <f t="shared" si="4"/>
        <v>0</v>
      </c>
      <c r="H15" s="26">
        <v>100000</v>
      </c>
      <c r="I15" s="27">
        <f t="shared" si="5"/>
        <v>100000</v>
      </c>
      <c r="J15" s="28"/>
      <c r="K15" s="29">
        <v>0.02</v>
      </c>
      <c r="L15" s="30">
        <f t="shared" si="0"/>
        <v>100000</v>
      </c>
      <c r="M15" s="31">
        <v>1</v>
      </c>
      <c r="N15" s="31">
        <f t="shared" si="23"/>
        <v>1</v>
      </c>
      <c r="O15" s="31">
        <f t="shared" si="2"/>
        <v>100000</v>
      </c>
      <c r="P15" s="8" t="s">
        <v>87</v>
      </c>
      <c r="Q15" s="9">
        <f t="shared" si="7"/>
        <v>75000</v>
      </c>
      <c r="R15" s="9">
        <f t="shared" si="8"/>
        <v>66666.666666666672</v>
      </c>
      <c r="S15" s="9">
        <f t="shared" si="9"/>
        <v>62500</v>
      </c>
      <c r="T15" s="9">
        <f t="shared" si="10"/>
        <v>60000</v>
      </c>
      <c r="U15" s="9">
        <f t="shared" si="11"/>
        <v>58333.333333333336</v>
      </c>
      <c r="V15" s="9">
        <f t="shared" si="12"/>
        <v>57142.857142857145</v>
      </c>
      <c r="W15" s="9">
        <f t="shared" si="13"/>
        <v>56250</v>
      </c>
      <c r="X15" s="9">
        <f t="shared" si="14"/>
        <v>55555.555555555555</v>
      </c>
      <c r="Y15" s="31">
        <f t="shared" si="3"/>
        <v>0</v>
      </c>
      <c r="Z15" s="31" t="str">
        <f t="shared" si="6"/>
        <v>T10</v>
      </c>
      <c r="AA15" s="33">
        <f t="shared" si="15"/>
        <v>0.5</v>
      </c>
      <c r="AB15" s="33">
        <f t="shared" si="16"/>
        <v>0.33333333333333331</v>
      </c>
      <c r="AC15" s="33">
        <f t="shared" si="17"/>
        <v>0.25</v>
      </c>
      <c r="AD15" s="33">
        <f t="shared" si="18"/>
        <v>0.2</v>
      </c>
      <c r="AE15" s="33">
        <f t="shared" si="19"/>
        <v>0.16666666666666666</v>
      </c>
      <c r="AF15" s="33">
        <f t="shared" si="20"/>
        <v>0.14285714285714285</v>
      </c>
      <c r="AG15" s="33">
        <f t="shared" si="21"/>
        <v>0.125</v>
      </c>
      <c r="AH15" s="33">
        <f t="shared" si="22"/>
        <v>0.1111111111111111</v>
      </c>
    </row>
    <row r="16" spans="1:34" s="32" customFormat="1" ht="18" customHeight="1">
      <c r="A16" s="22" t="s">
        <v>10</v>
      </c>
      <c r="B16" s="23">
        <v>32</v>
      </c>
      <c r="C16" s="23">
        <v>37</v>
      </c>
      <c r="D16" s="23">
        <v>0</v>
      </c>
      <c r="E16" s="23">
        <v>11</v>
      </c>
      <c r="F16" s="25">
        <v>0</v>
      </c>
      <c r="G16" s="26">
        <f t="shared" si="4"/>
        <v>0</v>
      </c>
      <c r="H16" s="26">
        <v>50000</v>
      </c>
      <c r="I16" s="27">
        <f t="shared" si="5"/>
        <v>50000</v>
      </c>
      <c r="J16" s="28"/>
      <c r="K16" s="29">
        <v>0.01</v>
      </c>
      <c r="L16" s="30">
        <f t="shared" si="0"/>
        <v>50000</v>
      </c>
      <c r="M16" s="31">
        <v>0</v>
      </c>
      <c r="N16" s="31">
        <f t="shared" si="23"/>
        <v>0</v>
      </c>
      <c r="O16" s="31">
        <f t="shared" si="2"/>
        <v>50000</v>
      </c>
      <c r="P16" s="8" t="s">
        <v>88</v>
      </c>
      <c r="Q16" s="9">
        <f t="shared" si="7"/>
        <v>50000</v>
      </c>
      <c r="R16" s="9">
        <f t="shared" si="8"/>
        <v>50000</v>
      </c>
      <c r="S16" s="9">
        <f t="shared" si="9"/>
        <v>50000</v>
      </c>
      <c r="T16" s="9">
        <f t="shared" si="10"/>
        <v>50000</v>
      </c>
      <c r="U16" s="9">
        <f t="shared" si="11"/>
        <v>50000</v>
      </c>
      <c r="V16" s="9">
        <f t="shared" si="12"/>
        <v>50000</v>
      </c>
      <c r="W16" s="9">
        <f t="shared" si="13"/>
        <v>50000</v>
      </c>
      <c r="X16" s="9">
        <f t="shared" si="14"/>
        <v>50000</v>
      </c>
      <c r="Y16" s="31">
        <f t="shared" si="3"/>
        <v>0</v>
      </c>
      <c r="Z16" s="31" t="str">
        <f t="shared" si="6"/>
        <v>T11</v>
      </c>
      <c r="AA16" s="33">
        <f t="shared" si="15"/>
        <v>0</v>
      </c>
      <c r="AB16" s="33">
        <f t="shared" si="16"/>
        <v>0</v>
      </c>
      <c r="AC16" s="33">
        <f t="shared" si="17"/>
        <v>0</v>
      </c>
      <c r="AD16" s="33">
        <f t="shared" si="18"/>
        <v>0</v>
      </c>
      <c r="AE16" s="33">
        <f t="shared" si="19"/>
        <v>0</v>
      </c>
      <c r="AF16" s="33">
        <f t="shared" si="20"/>
        <v>0</v>
      </c>
      <c r="AG16" s="33">
        <f t="shared" si="21"/>
        <v>0</v>
      </c>
      <c r="AH16" s="33">
        <f t="shared" si="22"/>
        <v>0</v>
      </c>
    </row>
    <row r="17" spans="1:34" s="32" customFormat="1" ht="18" customHeight="1">
      <c r="A17" s="22" t="s">
        <v>38</v>
      </c>
      <c r="B17" s="23">
        <v>32</v>
      </c>
      <c r="C17" s="23">
        <v>39</v>
      </c>
      <c r="D17" s="23">
        <v>0</v>
      </c>
      <c r="E17" s="23">
        <v>12</v>
      </c>
      <c r="F17" s="25">
        <v>0</v>
      </c>
      <c r="G17" s="26">
        <f t="shared" si="4"/>
        <v>0</v>
      </c>
      <c r="H17" s="26">
        <v>50000</v>
      </c>
      <c r="I17" s="27">
        <f t="shared" si="5"/>
        <v>50000</v>
      </c>
      <c r="J17" s="28"/>
      <c r="K17" s="29">
        <v>0.01</v>
      </c>
      <c r="L17" s="30">
        <f t="shared" si="0"/>
        <v>50000</v>
      </c>
      <c r="M17" s="31">
        <v>0</v>
      </c>
      <c r="N17" s="31">
        <f t="shared" si="23"/>
        <v>0</v>
      </c>
      <c r="O17" s="31">
        <f t="shared" si="2"/>
        <v>50000</v>
      </c>
      <c r="P17" s="8" t="s">
        <v>89</v>
      </c>
      <c r="Q17" s="9">
        <f t="shared" si="7"/>
        <v>50000</v>
      </c>
      <c r="R17" s="9">
        <f t="shared" si="8"/>
        <v>50000</v>
      </c>
      <c r="S17" s="9">
        <f t="shared" si="9"/>
        <v>50000</v>
      </c>
      <c r="T17" s="9">
        <f t="shared" si="10"/>
        <v>50000</v>
      </c>
      <c r="U17" s="9">
        <f t="shared" si="11"/>
        <v>50000</v>
      </c>
      <c r="V17" s="9">
        <f t="shared" si="12"/>
        <v>50000</v>
      </c>
      <c r="W17" s="9">
        <f t="shared" si="13"/>
        <v>50000</v>
      </c>
      <c r="X17" s="9">
        <f t="shared" si="14"/>
        <v>50000</v>
      </c>
      <c r="Y17" s="31">
        <f t="shared" si="3"/>
        <v>0</v>
      </c>
      <c r="Z17" s="31" t="str">
        <f t="shared" si="6"/>
        <v>T12</v>
      </c>
      <c r="AA17" s="33">
        <f t="shared" si="15"/>
        <v>0</v>
      </c>
      <c r="AB17" s="33">
        <f t="shared" si="16"/>
        <v>0</v>
      </c>
      <c r="AC17" s="33">
        <f t="shared" si="17"/>
        <v>0</v>
      </c>
      <c r="AD17" s="33">
        <f t="shared" si="18"/>
        <v>0</v>
      </c>
      <c r="AE17" s="33">
        <f t="shared" si="19"/>
        <v>0</v>
      </c>
      <c r="AF17" s="33">
        <f t="shared" si="20"/>
        <v>0</v>
      </c>
      <c r="AG17" s="33">
        <f t="shared" si="21"/>
        <v>0</v>
      </c>
      <c r="AH17" s="33">
        <f t="shared" si="22"/>
        <v>0</v>
      </c>
    </row>
    <row r="18" spans="1:34" s="32" customFormat="1" ht="18" customHeight="1">
      <c r="A18" s="22" t="s">
        <v>0</v>
      </c>
      <c r="B18" s="23">
        <v>32</v>
      </c>
      <c r="C18" s="23">
        <v>35</v>
      </c>
      <c r="D18" s="23">
        <v>0</v>
      </c>
      <c r="E18" s="23">
        <v>13</v>
      </c>
      <c r="F18" s="25">
        <v>0</v>
      </c>
      <c r="G18" s="26">
        <f t="shared" si="4"/>
        <v>0</v>
      </c>
      <c r="H18" s="26">
        <v>50000</v>
      </c>
      <c r="I18" s="27">
        <f t="shared" si="5"/>
        <v>50000</v>
      </c>
      <c r="J18" s="28"/>
      <c r="K18" s="29">
        <v>0.01</v>
      </c>
      <c r="L18" s="30">
        <f t="shared" si="0"/>
        <v>50000</v>
      </c>
      <c r="M18" s="31">
        <v>0</v>
      </c>
      <c r="N18" s="31">
        <f t="shared" si="23"/>
        <v>0</v>
      </c>
      <c r="O18" s="31">
        <f t="shared" si="2"/>
        <v>50000</v>
      </c>
      <c r="P18" s="8" t="s">
        <v>90</v>
      </c>
      <c r="Q18" s="9">
        <f t="shared" si="7"/>
        <v>50000</v>
      </c>
      <c r="R18" s="9">
        <f t="shared" si="8"/>
        <v>50000</v>
      </c>
      <c r="S18" s="9">
        <f t="shared" si="9"/>
        <v>50000</v>
      </c>
      <c r="T18" s="9">
        <f t="shared" si="10"/>
        <v>50000</v>
      </c>
      <c r="U18" s="9">
        <f t="shared" si="11"/>
        <v>50000</v>
      </c>
      <c r="V18" s="9">
        <f t="shared" si="12"/>
        <v>50000</v>
      </c>
      <c r="W18" s="9">
        <f t="shared" si="13"/>
        <v>50000</v>
      </c>
      <c r="X18" s="9">
        <f t="shared" si="14"/>
        <v>50000</v>
      </c>
      <c r="Y18" s="31">
        <f t="shared" si="3"/>
        <v>0</v>
      </c>
      <c r="Z18" s="31" t="str">
        <f t="shared" si="6"/>
        <v>T13</v>
      </c>
      <c r="AA18" s="33">
        <f t="shared" si="15"/>
        <v>0</v>
      </c>
      <c r="AB18" s="33">
        <f t="shared" si="16"/>
        <v>0</v>
      </c>
      <c r="AC18" s="33">
        <f t="shared" si="17"/>
        <v>0</v>
      </c>
      <c r="AD18" s="33">
        <f t="shared" si="18"/>
        <v>0</v>
      </c>
      <c r="AE18" s="33">
        <f t="shared" si="19"/>
        <v>0</v>
      </c>
      <c r="AF18" s="33">
        <f t="shared" si="20"/>
        <v>0</v>
      </c>
      <c r="AG18" s="33">
        <f t="shared" si="21"/>
        <v>0</v>
      </c>
      <c r="AH18" s="33">
        <f t="shared" si="22"/>
        <v>0</v>
      </c>
    </row>
    <row r="19" spans="1:34" s="32" customFormat="1" ht="18" customHeight="1">
      <c r="A19" s="22" t="s">
        <v>4</v>
      </c>
      <c r="B19" s="23">
        <v>29</v>
      </c>
      <c r="C19" s="23">
        <v>34</v>
      </c>
      <c r="D19" s="23">
        <v>0</v>
      </c>
      <c r="E19" s="23">
        <v>14</v>
      </c>
      <c r="F19" s="25">
        <v>0</v>
      </c>
      <c r="G19" s="26">
        <f t="shared" si="4"/>
        <v>0</v>
      </c>
      <c r="H19" s="26">
        <v>50000</v>
      </c>
      <c r="I19" s="27">
        <f t="shared" si="5"/>
        <v>50000</v>
      </c>
      <c r="J19" s="28"/>
      <c r="K19" s="29">
        <v>0.01</v>
      </c>
      <c r="L19" s="30">
        <f t="shared" si="0"/>
        <v>50000</v>
      </c>
      <c r="M19" s="31">
        <v>0</v>
      </c>
      <c r="N19" s="31">
        <f t="shared" si="23"/>
        <v>0</v>
      </c>
      <c r="O19" s="31">
        <f t="shared" si="2"/>
        <v>50000</v>
      </c>
      <c r="P19" s="8" t="s">
        <v>91</v>
      </c>
      <c r="Q19" s="9">
        <f t="shared" si="7"/>
        <v>50000</v>
      </c>
      <c r="R19" s="9">
        <f t="shared" si="8"/>
        <v>50000</v>
      </c>
      <c r="S19" s="9">
        <f t="shared" si="9"/>
        <v>50000</v>
      </c>
      <c r="T19" s="9">
        <f t="shared" si="10"/>
        <v>50000</v>
      </c>
      <c r="U19" s="9">
        <f t="shared" si="11"/>
        <v>50000</v>
      </c>
      <c r="V19" s="9">
        <f t="shared" si="12"/>
        <v>50000</v>
      </c>
      <c r="W19" s="9">
        <f t="shared" si="13"/>
        <v>50000</v>
      </c>
      <c r="X19" s="9">
        <f t="shared" si="14"/>
        <v>50000</v>
      </c>
      <c r="Y19" s="31">
        <f t="shared" si="3"/>
        <v>0</v>
      </c>
      <c r="Z19" s="31" t="str">
        <f t="shared" si="6"/>
        <v>T14</v>
      </c>
      <c r="AA19" s="33">
        <f t="shared" si="15"/>
        <v>0</v>
      </c>
      <c r="AB19" s="33">
        <f t="shared" si="16"/>
        <v>0</v>
      </c>
      <c r="AC19" s="33">
        <f t="shared" si="17"/>
        <v>0</v>
      </c>
      <c r="AD19" s="33">
        <f t="shared" si="18"/>
        <v>0</v>
      </c>
      <c r="AE19" s="33">
        <f t="shared" si="19"/>
        <v>0</v>
      </c>
      <c r="AF19" s="33">
        <f t="shared" si="20"/>
        <v>0</v>
      </c>
      <c r="AG19" s="33">
        <f t="shared" si="21"/>
        <v>0</v>
      </c>
      <c r="AH19" s="33">
        <f t="shared" si="22"/>
        <v>0</v>
      </c>
    </row>
    <row r="20" spans="1:34" s="32" customFormat="1" ht="18" customHeight="1">
      <c r="A20" s="22" t="s">
        <v>20</v>
      </c>
      <c r="B20" s="23">
        <v>29</v>
      </c>
      <c r="C20" s="23">
        <v>38</v>
      </c>
      <c r="D20" s="23">
        <v>0</v>
      </c>
      <c r="E20" s="23">
        <v>15</v>
      </c>
      <c r="F20" s="25">
        <v>0</v>
      </c>
      <c r="G20" s="26">
        <f t="shared" si="4"/>
        <v>0</v>
      </c>
      <c r="H20" s="26">
        <v>50000</v>
      </c>
      <c r="I20" s="27">
        <f t="shared" si="5"/>
        <v>50000</v>
      </c>
      <c r="J20" s="28"/>
      <c r="K20" s="29">
        <v>0.01</v>
      </c>
      <c r="L20" s="30">
        <f t="shared" si="0"/>
        <v>50000</v>
      </c>
      <c r="M20" s="31">
        <v>0</v>
      </c>
      <c r="N20" s="31">
        <f t="shared" si="23"/>
        <v>0</v>
      </c>
      <c r="O20" s="31">
        <f t="shared" si="2"/>
        <v>50000</v>
      </c>
      <c r="P20" s="8" t="s">
        <v>92</v>
      </c>
      <c r="Q20" s="9">
        <f t="shared" si="7"/>
        <v>50000</v>
      </c>
      <c r="R20" s="9">
        <f t="shared" si="8"/>
        <v>50000</v>
      </c>
      <c r="S20" s="9">
        <f t="shared" si="9"/>
        <v>50000</v>
      </c>
      <c r="T20" s="9">
        <f t="shared" si="10"/>
        <v>50000</v>
      </c>
      <c r="U20" s="9">
        <f t="shared" si="11"/>
        <v>50000</v>
      </c>
      <c r="V20" s="9">
        <f t="shared" si="12"/>
        <v>50000</v>
      </c>
      <c r="W20" s="9">
        <f t="shared" si="13"/>
        <v>50000</v>
      </c>
      <c r="X20" s="9">
        <f t="shared" si="14"/>
        <v>50000</v>
      </c>
      <c r="Y20" s="31">
        <f t="shared" si="3"/>
        <v>0</v>
      </c>
      <c r="Z20" s="31" t="str">
        <f t="shared" si="6"/>
        <v>T15</v>
      </c>
      <c r="AA20" s="33">
        <f t="shared" si="15"/>
        <v>0</v>
      </c>
      <c r="AB20" s="33">
        <f t="shared" si="16"/>
        <v>0</v>
      </c>
      <c r="AC20" s="33">
        <f t="shared" si="17"/>
        <v>0</v>
      </c>
      <c r="AD20" s="33">
        <f t="shared" si="18"/>
        <v>0</v>
      </c>
      <c r="AE20" s="33">
        <f t="shared" si="19"/>
        <v>0</v>
      </c>
      <c r="AF20" s="33">
        <f t="shared" si="20"/>
        <v>0</v>
      </c>
      <c r="AG20" s="33">
        <f t="shared" si="21"/>
        <v>0</v>
      </c>
      <c r="AH20" s="33">
        <f t="shared" si="22"/>
        <v>0</v>
      </c>
    </row>
    <row r="21" spans="1:34" s="32" customFormat="1" ht="18" customHeight="1">
      <c r="A21" s="22" t="s">
        <v>26</v>
      </c>
      <c r="B21" s="23">
        <v>28</v>
      </c>
      <c r="C21" s="23">
        <v>34</v>
      </c>
      <c r="D21" s="23">
        <v>0</v>
      </c>
      <c r="E21" s="23">
        <v>16</v>
      </c>
      <c r="F21" s="25">
        <v>0</v>
      </c>
      <c r="G21" s="26">
        <f t="shared" si="4"/>
        <v>0</v>
      </c>
      <c r="H21" s="26">
        <v>50000</v>
      </c>
      <c r="I21" s="27">
        <f t="shared" si="5"/>
        <v>50000</v>
      </c>
      <c r="J21" s="28"/>
      <c r="K21" s="29">
        <v>0.01</v>
      </c>
      <c r="L21" s="30">
        <f t="shared" si="0"/>
        <v>50000</v>
      </c>
      <c r="M21" s="31">
        <v>0</v>
      </c>
      <c r="N21" s="31">
        <f t="shared" si="23"/>
        <v>0</v>
      </c>
      <c r="O21" s="31">
        <f t="shared" si="2"/>
        <v>50000</v>
      </c>
      <c r="P21" s="8" t="s">
        <v>93</v>
      </c>
      <c r="Q21" s="9">
        <f t="shared" si="7"/>
        <v>50000</v>
      </c>
      <c r="R21" s="9">
        <f t="shared" si="8"/>
        <v>50000</v>
      </c>
      <c r="S21" s="9">
        <f t="shared" si="9"/>
        <v>50000</v>
      </c>
      <c r="T21" s="9">
        <f t="shared" si="10"/>
        <v>50000</v>
      </c>
      <c r="U21" s="9">
        <f t="shared" si="11"/>
        <v>50000</v>
      </c>
      <c r="V21" s="9">
        <f t="shared" si="12"/>
        <v>50000</v>
      </c>
      <c r="W21" s="9">
        <f t="shared" si="13"/>
        <v>50000</v>
      </c>
      <c r="X21" s="9">
        <f t="shared" si="14"/>
        <v>50000</v>
      </c>
      <c r="Y21" s="31">
        <f t="shared" si="3"/>
        <v>0</v>
      </c>
      <c r="Z21" s="31" t="str">
        <f t="shared" si="6"/>
        <v>T16</v>
      </c>
      <c r="AA21" s="33">
        <f t="shared" si="15"/>
        <v>0</v>
      </c>
      <c r="AB21" s="33">
        <f t="shared" si="16"/>
        <v>0</v>
      </c>
      <c r="AC21" s="33">
        <f t="shared" si="17"/>
        <v>0</v>
      </c>
      <c r="AD21" s="33">
        <f t="shared" si="18"/>
        <v>0</v>
      </c>
      <c r="AE21" s="33">
        <f t="shared" si="19"/>
        <v>0</v>
      </c>
      <c r="AF21" s="33">
        <f t="shared" si="20"/>
        <v>0</v>
      </c>
      <c r="AG21" s="33">
        <f t="shared" si="21"/>
        <v>0</v>
      </c>
      <c r="AH21" s="33">
        <f t="shared" si="22"/>
        <v>0</v>
      </c>
    </row>
    <row r="22" spans="1:34" s="8" customFormat="1" ht="18" customHeight="1">
      <c r="A22" s="22" t="s">
        <v>24</v>
      </c>
      <c r="B22" s="23">
        <v>27</v>
      </c>
      <c r="C22" s="23">
        <v>38</v>
      </c>
      <c r="D22" s="23">
        <v>0</v>
      </c>
      <c r="E22" s="23">
        <v>17</v>
      </c>
      <c r="F22" s="25">
        <v>0</v>
      </c>
      <c r="G22" s="26">
        <f t="shared" si="4"/>
        <v>0</v>
      </c>
      <c r="H22" s="26">
        <v>50000</v>
      </c>
      <c r="I22" s="27">
        <f t="shared" si="5"/>
        <v>50000</v>
      </c>
      <c r="J22" s="28"/>
      <c r="K22" s="29">
        <v>0.01</v>
      </c>
      <c r="L22" s="30">
        <f t="shared" si="0"/>
        <v>50000</v>
      </c>
      <c r="M22" s="31">
        <v>0</v>
      </c>
      <c r="N22" s="31">
        <f t="shared" si="23"/>
        <v>0</v>
      </c>
      <c r="O22" s="31">
        <f t="shared" si="2"/>
        <v>50000</v>
      </c>
      <c r="P22" s="8" t="s">
        <v>94</v>
      </c>
      <c r="Q22" s="9">
        <f t="shared" si="7"/>
        <v>50000</v>
      </c>
      <c r="R22" s="9">
        <f t="shared" si="8"/>
        <v>50000</v>
      </c>
      <c r="S22" s="9">
        <f t="shared" si="9"/>
        <v>50000</v>
      </c>
      <c r="T22" s="9">
        <f t="shared" si="10"/>
        <v>50000</v>
      </c>
      <c r="U22" s="9">
        <f t="shared" si="11"/>
        <v>50000</v>
      </c>
      <c r="V22" s="9">
        <f t="shared" si="12"/>
        <v>50000</v>
      </c>
      <c r="W22" s="9">
        <f t="shared" si="13"/>
        <v>50000</v>
      </c>
      <c r="X22" s="9">
        <f t="shared" si="14"/>
        <v>44444.444444444445</v>
      </c>
      <c r="Y22" s="31">
        <f t="shared" si="3"/>
        <v>0</v>
      </c>
      <c r="Z22" s="31" t="str">
        <f t="shared" si="6"/>
        <v>T17</v>
      </c>
      <c r="AA22" s="33">
        <f t="shared" si="15"/>
        <v>0</v>
      </c>
      <c r="AB22" s="33">
        <f t="shared" si="16"/>
        <v>0</v>
      </c>
      <c r="AC22" s="33">
        <f t="shared" si="17"/>
        <v>0</v>
      </c>
      <c r="AD22" s="33">
        <f t="shared" si="18"/>
        <v>0</v>
      </c>
      <c r="AE22" s="33">
        <f t="shared" si="19"/>
        <v>0</v>
      </c>
      <c r="AF22" s="33">
        <f t="shared" si="20"/>
        <v>0</v>
      </c>
      <c r="AG22" s="33">
        <f t="shared" si="21"/>
        <v>0</v>
      </c>
      <c r="AH22" s="33">
        <f t="shared" si="22"/>
        <v>0</v>
      </c>
    </row>
    <row r="23" spans="1:34" s="8" customFormat="1" ht="18" customHeight="1">
      <c r="A23" s="22" t="s">
        <v>12</v>
      </c>
      <c r="B23" s="23">
        <v>26</v>
      </c>
      <c r="C23" s="23">
        <v>41</v>
      </c>
      <c r="D23" s="23">
        <v>0</v>
      </c>
      <c r="E23" s="23">
        <v>18</v>
      </c>
      <c r="F23" s="25">
        <v>0</v>
      </c>
      <c r="G23" s="26">
        <f t="shared" si="4"/>
        <v>0</v>
      </c>
      <c r="H23" s="26">
        <v>50000</v>
      </c>
      <c r="I23" s="27">
        <f t="shared" si="5"/>
        <v>50000</v>
      </c>
      <c r="J23" s="28"/>
      <c r="K23" s="29">
        <v>0.01</v>
      </c>
      <c r="L23" s="30">
        <f t="shared" si="0"/>
        <v>50000</v>
      </c>
      <c r="M23" s="31">
        <v>0</v>
      </c>
      <c r="N23" s="31">
        <f t="shared" si="23"/>
        <v>0</v>
      </c>
      <c r="O23" s="31">
        <f t="shared" si="2"/>
        <v>50000</v>
      </c>
      <c r="P23" s="8" t="s">
        <v>95</v>
      </c>
      <c r="Q23" s="9">
        <f t="shared" si="7"/>
        <v>50000</v>
      </c>
      <c r="R23" s="9">
        <f t="shared" si="8"/>
        <v>50000</v>
      </c>
      <c r="S23" s="9">
        <f t="shared" si="9"/>
        <v>50000</v>
      </c>
      <c r="T23" s="9">
        <f t="shared" si="10"/>
        <v>50000</v>
      </c>
      <c r="U23" s="9">
        <f t="shared" si="11"/>
        <v>50000</v>
      </c>
      <c r="V23" s="9">
        <f t="shared" si="12"/>
        <v>50000</v>
      </c>
      <c r="W23" s="9">
        <f t="shared" si="13"/>
        <v>43750</v>
      </c>
      <c r="X23" s="9">
        <f t="shared" si="14"/>
        <v>38888.888888888891</v>
      </c>
      <c r="Y23" s="31">
        <f t="shared" si="3"/>
        <v>0</v>
      </c>
      <c r="Z23" s="31" t="str">
        <f t="shared" si="6"/>
        <v>T18</v>
      </c>
      <c r="AA23" s="33">
        <f t="shared" si="15"/>
        <v>0</v>
      </c>
      <c r="AB23" s="33">
        <f t="shared" si="16"/>
        <v>0</v>
      </c>
      <c r="AC23" s="33">
        <f t="shared" si="17"/>
        <v>0</v>
      </c>
      <c r="AD23" s="33">
        <f t="shared" si="18"/>
        <v>0</v>
      </c>
      <c r="AE23" s="33">
        <f t="shared" si="19"/>
        <v>0</v>
      </c>
      <c r="AF23" s="33">
        <f t="shared" si="20"/>
        <v>0</v>
      </c>
      <c r="AG23" s="33">
        <f t="shared" si="21"/>
        <v>0</v>
      </c>
      <c r="AH23" s="33">
        <f t="shared" si="22"/>
        <v>0</v>
      </c>
    </row>
    <row r="24" spans="1:34" s="8" customFormat="1" ht="18" customHeight="1">
      <c r="A24" s="22"/>
      <c r="B24" s="23">
        <v>0</v>
      </c>
      <c r="C24" s="23"/>
      <c r="D24" s="23">
        <v>0</v>
      </c>
      <c r="E24" s="23" t="s">
        <v>117</v>
      </c>
      <c r="F24" s="25" t="s">
        <v>117</v>
      </c>
      <c r="G24" s="26">
        <f t="shared" si="4"/>
        <v>0</v>
      </c>
      <c r="H24" s="26">
        <v>50000</v>
      </c>
      <c r="I24" s="27">
        <f t="shared" si="5"/>
        <v>50000</v>
      </c>
      <c r="J24" s="28"/>
      <c r="K24" s="29">
        <v>0.01</v>
      </c>
      <c r="L24" s="30">
        <f t="shared" si="0"/>
        <v>50000</v>
      </c>
      <c r="M24" s="31">
        <v>0</v>
      </c>
      <c r="N24" s="31">
        <f t="shared" si="23"/>
        <v>0</v>
      </c>
      <c r="O24" s="31">
        <f t="shared" si="2"/>
        <v>50000</v>
      </c>
      <c r="P24" s="8" t="s">
        <v>96</v>
      </c>
      <c r="Q24" s="9">
        <f t="shared" si="7"/>
        <v>50000</v>
      </c>
      <c r="R24" s="9">
        <f t="shared" si="8"/>
        <v>50000</v>
      </c>
      <c r="S24" s="9">
        <f t="shared" si="9"/>
        <v>50000</v>
      </c>
      <c r="T24" s="9">
        <f t="shared" si="10"/>
        <v>50000</v>
      </c>
      <c r="U24" s="9">
        <f t="shared" si="11"/>
        <v>50000</v>
      </c>
      <c r="V24" s="9">
        <f t="shared" si="12"/>
        <v>42857.142857142855</v>
      </c>
      <c r="W24" s="9">
        <f t="shared" si="13"/>
        <v>37500</v>
      </c>
      <c r="X24" s="9">
        <f t="shared" si="14"/>
        <v>33333.333333333336</v>
      </c>
      <c r="Y24" s="31">
        <f t="shared" si="3"/>
        <v>0</v>
      </c>
      <c r="Z24" s="31" t="str">
        <f t="shared" si="6"/>
        <v>T19</v>
      </c>
      <c r="AA24" s="33">
        <f t="shared" si="15"/>
        <v>0</v>
      </c>
      <c r="AB24" s="33">
        <f t="shared" si="16"/>
        <v>0</v>
      </c>
      <c r="AC24" s="33">
        <f t="shared" si="17"/>
        <v>0</v>
      </c>
      <c r="AD24" s="33">
        <f t="shared" si="18"/>
        <v>0</v>
      </c>
      <c r="AE24" s="33">
        <f t="shared" si="19"/>
        <v>0</v>
      </c>
      <c r="AF24" s="33">
        <f t="shared" si="20"/>
        <v>0</v>
      </c>
      <c r="AG24" s="33">
        <f t="shared" si="21"/>
        <v>0</v>
      </c>
      <c r="AH24" s="33">
        <f t="shared" si="22"/>
        <v>0</v>
      </c>
    </row>
    <row r="25" spans="1:34" s="8" customFormat="1" ht="18" customHeight="1">
      <c r="A25" s="22"/>
      <c r="B25" s="23">
        <v>0</v>
      </c>
      <c r="C25" s="23"/>
      <c r="D25" s="23">
        <v>0</v>
      </c>
      <c r="E25" s="23" t="s">
        <v>117</v>
      </c>
      <c r="F25" s="25" t="s">
        <v>117</v>
      </c>
      <c r="G25" s="26">
        <f t="shared" si="4"/>
        <v>0</v>
      </c>
      <c r="H25" s="26">
        <v>50000</v>
      </c>
      <c r="I25" s="27">
        <f t="shared" si="5"/>
        <v>50000</v>
      </c>
      <c r="J25" s="28"/>
      <c r="K25" s="29">
        <v>0.01</v>
      </c>
      <c r="L25" s="30">
        <f t="shared" si="0"/>
        <v>50000</v>
      </c>
      <c r="M25" s="31">
        <v>0</v>
      </c>
      <c r="N25" s="31" t="e">
        <f t="shared" si="23"/>
        <v>#N/A</v>
      </c>
      <c r="O25" s="31" t="e">
        <f t="shared" si="2"/>
        <v>#N/A</v>
      </c>
      <c r="P25" s="8" t="s">
        <v>97</v>
      </c>
      <c r="Q25" s="9">
        <f t="shared" si="7"/>
        <v>50000</v>
      </c>
      <c r="R25" s="9">
        <f t="shared" si="8"/>
        <v>50000</v>
      </c>
      <c r="S25" s="9">
        <f t="shared" si="9"/>
        <v>50000</v>
      </c>
      <c r="T25" s="9">
        <f t="shared" si="10"/>
        <v>50000</v>
      </c>
      <c r="U25" s="9">
        <f t="shared" si="11"/>
        <v>41666.666666666664</v>
      </c>
      <c r="V25" s="9">
        <f t="shared" si="12"/>
        <v>35714.285714285717</v>
      </c>
      <c r="W25" s="9">
        <f t="shared" si="13"/>
        <v>31250</v>
      </c>
      <c r="X25" s="9">
        <f t="shared" si="14"/>
        <v>27777.777777777777</v>
      </c>
      <c r="Y25" s="31">
        <f t="shared" si="3"/>
        <v>0</v>
      </c>
      <c r="Z25" s="31" t="str">
        <f t="shared" si="6"/>
        <v>T20</v>
      </c>
      <c r="AA25" s="33">
        <f t="shared" si="15"/>
        <v>0</v>
      </c>
      <c r="AB25" s="33">
        <f t="shared" si="16"/>
        <v>0</v>
      </c>
      <c r="AC25" s="33">
        <f t="shared" si="17"/>
        <v>0</v>
      </c>
      <c r="AD25" s="33">
        <f t="shared" si="18"/>
        <v>0</v>
      </c>
      <c r="AE25" s="33">
        <f t="shared" si="19"/>
        <v>0</v>
      </c>
      <c r="AF25" s="33">
        <f t="shared" si="20"/>
        <v>0</v>
      </c>
      <c r="AG25" s="33">
        <f t="shared" si="21"/>
        <v>0</v>
      </c>
      <c r="AH25" s="33">
        <f t="shared" si="22"/>
        <v>0</v>
      </c>
    </row>
    <row r="26" spans="1:34" s="8" customFormat="1" ht="18" customHeight="1">
      <c r="A26" s="22"/>
      <c r="B26" s="23">
        <v>0</v>
      </c>
      <c r="C26" s="23"/>
      <c r="D26" s="23">
        <v>0</v>
      </c>
      <c r="E26" s="23" t="s">
        <v>117</v>
      </c>
      <c r="F26" s="25" t="s">
        <v>117</v>
      </c>
      <c r="G26" s="26">
        <f t="shared" si="4"/>
        <v>0</v>
      </c>
      <c r="H26" s="26">
        <v>50000</v>
      </c>
      <c r="I26" s="27">
        <f t="shared" si="5"/>
        <v>50000</v>
      </c>
      <c r="J26" s="28"/>
      <c r="K26" s="29">
        <v>0.01</v>
      </c>
      <c r="L26" s="30">
        <f t="shared" si="0"/>
        <v>50000</v>
      </c>
      <c r="M26" s="31">
        <v>0</v>
      </c>
      <c r="N26" s="31" t="e">
        <f t="shared" si="23"/>
        <v>#N/A</v>
      </c>
      <c r="O26" s="31" t="e">
        <f>IF(E26=0,0,IF(E26=E25,VLOOKUP(E26,P:X,VLOOKUP(E26,P:Y,10,0),0),IF(P26=E26,VLOOKUP(E26,P:X,VLOOKUP(E26,P:Y,10,0),0),L26)))</f>
        <v>#N/A</v>
      </c>
      <c r="P26" s="8" t="s">
        <v>98</v>
      </c>
      <c r="Q26" s="9">
        <f t="shared" si="7"/>
        <v>50000</v>
      </c>
      <c r="R26" s="9">
        <f t="shared" si="8"/>
        <v>50000</v>
      </c>
      <c r="S26" s="9">
        <f t="shared" si="9"/>
        <v>50000</v>
      </c>
      <c r="T26" s="9">
        <f t="shared" si="10"/>
        <v>40000</v>
      </c>
      <c r="U26" s="9">
        <f t="shared" si="11"/>
        <v>33333.333333333336</v>
      </c>
      <c r="V26" s="9">
        <f t="shared" si="12"/>
        <v>28571.428571428572</v>
      </c>
      <c r="W26" s="9">
        <f t="shared" si="13"/>
        <v>25000</v>
      </c>
      <c r="X26" s="9">
        <f t="shared" si="14"/>
        <v>22222.222222222223</v>
      </c>
      <c r="Y26" s="31">
        <f t="shared" si="3"/>
        <v>0</v>
      </c>
      <c r="Z26" s="31" t="str">
        <f t="shared" si="6"/>
        <v>T21</v>
      </c>
      <c r="AA26" s="33">
        <f t="shared" si="15"/>
        <v>0</v>
      </c>
      <c r="AB26" s="33">
        <f t="shared" si="16"/>
        <v>0</v>
      </c>
      <c r="AC26" s="33">
        <f t="shared" si="17"/>
        <v>0</v>
      </c>
      <c r="AD26" s="33">
        <f t="shared" si="18"/>
        <v>0</v>
      </c>
      <c r="AE26" s="33">
        <f t="shared" si="19"/>
        <v>0</v>
      </c>
      <c r="AF26" s="33">
        <f t="shared" si="20"/>
        <v>0</v>
      </c>
      <c r="AG26" s="33">
        <f t="shared" si="21"/>
        <v>0</v>
      </c>
      <c r="AH26" s="33">
        <f t="shared" si="22"/>
        <v>0</v>
      </c>
    </row>
    <row r="27" spans="1:34" s="8" customFormat="1" ht="18" customHeight="1">
      <c r="A27" s="22"/>
      <c r="B27" s="23">
        <v>0</v>
      </c>
      <c r="C27" s="23"/>
      <c r="D27" s="23">
        <v>0</v>
      </c>
      <c r="E27" s="23" t="s">
        <v>117</v>
      </c>
      <c r="F27" s="25" t="s">
        <v>117</v>
      </c>
      <c r="G27" s="26">
        <f t="shared" si="4"/>
        <v>0</v>
      </c>
      <c r="H27" s="26">
        <v>50000</v>
      </c>
      <c r="I27" s="27">
        <f t="shared" si="5"/>
        <v>50000</v>
      </c>
      <c r="J27" s="28"/>
      <c r="K27" s="29">
        <v>0.01</v>
      </c>
      <c r="L27" s="30">
        <f t="shared" si="0"/>
        <v>50000</v>
      </c>
      <c r="M27" s="31">
        <v>0</v>
      </c>
      <c r="N27" s="31" t="e">
        <f t="shared" si="23"/>
        <v>#N/A</v>
      </c>
      <c r="O27" s="31" t="e">
        <f t="shared" ref="O27:O29" si="24">IF(E27=0,0,IF(E27=E26,VLOOKUP(E27,P:X,VLOOKUP(E27,P:Y,10,0),0),IF(P27=E27,VLOOKUP(E27,P:X,VLOOKUP(E27,P:Y,10,0),0),L27)))</f>
        <v>#N/A</v>
      </c>
      <c r="P27" s="8" t="s">
        <v>99</v>
      </c>
      <c r="Q27" s="9">
        <f t="shared" si="7"/>
        <v>50000</v>
      </c>
      <c r="R27" s="9">
        <f t="shared" si="8"/>
        <v>50000</v>
      </c>
      <c r="S27" s="9">
        <f t="shared" si="9"/>
        <v>37500</v>
      </c>
      <c r="T27" s="9">
        <f t="shared" si="10"/>
        <v>30000</v>
      </c>
      <c r="U27" s="9">
        <f t="shared" si="11"/>
        <v>25000</v>
      </c>
      <c r="V27" s="9">
        <f t="shared" si="12"/>
        <v>21428.571428571428</v>
      </c>
      <c r="W27" s="9">
        <f t="shared" si="13"/>
        <v>18750</v>
      </c>
      <c r="X27" s="9">
        <f t="shared" si="14"/>
        <v>16666.666666666668</v>
      </c>
      <c r="Y27" s="31">
        <f t="shared" si="3"/>
        <v>0</v>
      </c>
      <c r="Z27" s="31" t="str">
        <f t="shared" si="6"/>
        <v>T22</v>
      </c>
      <c r="AA27" s="33">
        <f t="shared" si="15"/>
        <v>0</v>
      </c>
      <c r="AB27" s="33">
        <f t="shared" si="16"/>
        <v>0</v>
      </c>
      <c r="AC27" s="33">
        <f t="shared" si="17"/>
        <v>0</v>
      </c>
      <c r="AD27" s="33">
        <f t="shared" si="18"/>
        <v>0</v>
      </c>
      <c r="AE27" s="33">
        <f t="shared" si="19"/>
        <v>0</v>
      </c>
      <c r="AF27" s="33">
        <f t="shared" si="20"/>
        <v>0</v>
      </c>
      <c r="AG27" s="33">
        <f t="shared" si="21"/>
        <v>0</v>
      </c>
      <c r="AH27" s="33">
        <f t="shared" si="22"/>
        <v>0</v>
      </c>
    </row>
    <row r="28" spans="1:34" s="8" customFormat="1" ht="18" customHeight="1">
      <c r="A28" s="22" t="s">
        <v>117</v>
      </c>
      <c r="B28" s="23" t="s">
        <v>117</v>
      </c>
      <c r="C28" s="23" t="s">
        <v>117</v>
      </c>
      <c r="D28" s="23">
        <v>0</v>
      </c>
      <c r="E28" s="23" t="s">
        <v>117</v>
      </c>
      <c r="F28" s="25" t="s">
        <v>117</v>
      </c>
      <c r="G28" s="26">
        <f t="shared" si="4"/>
        <v>0</v>
      </c>
      <c r="H28" s="26">
        <v>50000</v>
      </c>
      <c r="I28" s="27">
        <f t="shared" si="5"/>
        <v>50000</v>
      </c>
      <c r="J28" s="28"/>
      <c r="K28" s="29">
        <v>0.01</v>
      </c>
      <c r="L28" s="30">
        <f t="shared" si="0"/>
        <v>50000</v>
      </c>
      <c r="M28" s="31">
        <v>0</v>
      </c>
      <c r="N28" s="31" t="e">
        <f t="shared" si="23"/>
        <v>#N/A</v>
      </c>
      <c r="O28" s="31" t="e">
        <f t="shared" si="24"/>
        <v>#N/A</v>
      </c>
      <c r="P28" s="8" t="s">
        <v>100</v>
      </c>
      <c r="Q28" s="9">
        <f t="shared" si="7"/>
        <v>50000</v>
      </c>
      <c r="R28" s="9">
        <f t="shared" si="8"/>
        <v>33333.333333333336</v>
      </c>
      <c r="S28" s="9">
        <f t="shared" si="9"/>
        <v>25000</v>
      </c>
      <c r="T28" s="9">
        <f t="shared" si="10"/>
        <v>20000</v>
      </c>
      <c r="U28" s="9">
        <f t="shared" si="11"/>
        <v>16666.666666666668</v>
      </c>
      <c r="V28" s="9">
        <f t="shared" si="12"/>
        <v>14285.714285714286</v>
      </c>
      <c r="W28" s="9">
        <f t="shared" si="13"/>
        <v>12500</v>
      </c>
      <c r="X28" s="9">
        <f t="shared" si="14"/>
        <v>11111.111111111111</v>
      </c>
      <c r="Y28" s="31">
        <f t="shared" si="3"/>
        <v>0</v>
      </c>
      <c r="Z28" s="31" t="str">
        <f t="shared" si="6"/>
        <v>T23</v>
      </c>
      <c r="AA28" s="33">
        <f t="shared" si="15"/>
        <v>0</v>
      </c>
      <c r="AB28" s="33">
        <f t="shared" si="16"/>
        <v>0</v>
      </c>
      <c r="AC28" s="33">
        <f t="shared" si="17"/>
        <v>0</v>
      </c>
      <c r="AD28" s="33">
        <f t="shared" si="18"/>
        <v>0</v>
      </c>
      <c r="AE28" s="33">
        <f t="shared" si="19"/>
        <v>0</v>
      </c>
      <c r="AF28" s="33">
        <f t="shared" si="20"/>
        <v>0</v>
      </c>
      <c r="AG28" s="33">
        <f t="shared" si="21"/>
        <v>0</v>
      </c>
      <c r="AH28" s="33">
        <f t="shared" si="22"/>
        <v>0</v>
      </c>
    </row>
    <row r="29" spans="1:34" s="8" customFormat="1" ht="18" customHeight="1">
      <c r="A29" s="22" t="s">
        <v>117</v>
      </c>
      <c r="B29" s="23" t="s">
        <v>117</v>
      </c>
      <c r="C29" s="23" t="s">
        <v>117</v>
      </c>
      <c r="D29" s="23">
        <v>0</v>
      </c>
      <c r="E29" s="23" t="s">
        <v>117</v>
      </c>
      <c r="F29" s="25" t="s">
        <v>117</v>
      </c>
      <c r="G29" s="26">
        <f t="shared" si="4"/>
        <v>0</v>
      </c>
      <c r="H29" s="26">
        <v>50000</v>
      </c>
      <c r="I29" s="27">
        <f t="shared" si="5"/>
        <v>50000</v>
      </c>
      <c r="J29" s="28"/>
      <c r="K29" s="29">
        <v>0.01</v>
      </c>
      <c r="L29" s="30">
        <f t="shared" si="0"/>
        <v>50000</v>
      </c>
      <c r="M29" s="31">
        <v>0</v>
      </c>
      <c r="N29" s="31" t="e">
        <f t="shared" si="23"/>
        <v>#N/A</v>
      </c>
      <c r="O29" s="31" t="e">
        <f t="shared" si="24"/>
        <v>#N/A</v>
      </c>
      <c r="P29" s="8" t="s">
        <v>101</v>
      </c>
      <c r="Q29" s="9">
        <f t="shared" si="7"/>
        <v>25000</v>
      </c>
      <c r="R29" s="9">
        <f t="shared" si="8"/>
        <v>16666.666666666668</v>
      </c>
      <c r="S29" s="9">
        <f t="shared" si="9"/>
        <v>12500</v>
      </c>
      <c r="T29" s="9">
        <f t="shared" si="10"/>
        <v>10000</v>
      </c>
      <c r="U29" s="9">
        <f t="shared" si="11"/>
        <v>8333.3333333333339</v>
      </c>
      <c r="V29" s="9">
        <f t="shared" si="12"/>
        <v>7142.8571428571431</v>
      </c>
      <c r="W29" s="9">
        <f t="shared" si="13"/>
        <v>6250</v>
      </c>
      <c r="X29" s="9">
        <f t="shared" si="14"/>
        <v>5555.5555555555557</v>
      </c>
      <c r="Y29" s="31">
        <f t="shared" si="3"/>
        <v>0</v>
      </c>
      <c r="Z29" s="31" t="str">
        <f t="shared" si="6"/>
        <v>T24</v>
      </c>
      <c r="AA29" s="33">
        <f t="shared" si="15"/>
        <v>0</v>
      </c>
      <c r="AB29" s="33">
        <f t="shared" si="16"/>
        <v>0</v>
      </c>
      <c r="AC29" s="33">
        <f t="shared" si="17"/>
        <v>0</v>
      </c>
      <c r="AD29" s="33">
        <f t="shared" si="18"/>
        <v>0</v>
      </c>
      <c r="AE29" s="33">
        <f t="shared" si="19"/>
        <v>0</v>
      </c>
      <c r="AF29" s="33">
        <f t="shared" si="20"/>
        <v>0</v>
      </c>
      <c r="AG29" s="33">
        <f t="shared" si="21"/>
        <v>0</v>
      </c>
      <c r="AH29" s="33">
        <f t="shared" si="22"/>
        <v>0</v>
      </c>
    </row>
    <row r="30" spans="1:34" ht="18" customHeight="1">
      <c r="A30" s="34"/>
      <c r="B30" s="35"/>
      <c r="C30" s="36"/>
      <c r="D30" s="37"/>
      <c r="E30" s="38"/>
      <c r="F30" s="39"/>
      <c r="G30" s="40"/>
      <c r="H30" s="40"/>
      <c r="I30" s="38"/>
      <c r="J30" s="41"/>
      <c r="K30" s="41"/>
      <c r="L30" s="41"/>
      <c r="M30" s="41"/>
      <c r="N30" s="41"/>
      <c r="O30" s="41"/>
      <c r="P30" s="8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4" ht="15">
      <c r="A31" s="34"/>
      <c r="B31" s="43"/>
      <c r="C31" s="44"/>
      <c r="D31" s="44"/>
      <c r="E31" s="44"/>
      <c r="F31" s="45"/>
      <c r="G31" s="46"/>
      <c r="H31" s="46"/>
      <c r="I31" s="34"/>
      <c r="J31" s="34"/>
      <c r="K31" s="34"/>
      <c r="L31" s="34"/>
      <c r="M31" s="34"/>
      <c r="N31" s="34"/>
      <c r="O31" s="34"/>
      <c r="P31" s="34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34" ht="28.3">
      <c r="A32" s="163">
        <f>TP!A7</f>
        <v>45750</v>
      </c>
      <c r="B32" s="163">
        <f>TP!B7</f>
        <v>0.66666666666666663</v>
      </c>
      <c r="C32" s="163">
        <f>TP!C7</f>
        <v>5000000</v>
      </c>
      <c r="D32" s="163" t="str">
        <f>TP!D7</f>
        <v xml:space="preserve"> Valero Texas Open</v>
      </c>
      <c r="E32" s="163" t="str">
        <f>TP!E7</f>
        <v>Stableford</v>
      </c>
      <c r="F32" s="163" t="str">
        <f>TP!F7</f>
        <v>Skoven - Sletten</v>
      </c>
      <c r="G32" s="163" t="str">
        <f>TP!G7</f>
        <v>Spisning</v>
      </c>
      <c r="H32" s="46"/>
      <c r="I32" s="34"/>
      <c r="J32" s="34"/>
      <c r="K32" s="34"/>
      <c r="L32" s="34"/>
      <c r="M32" s="34"/>
      <c r="N32" s="34"/>
      <c r="O32" s="34"/>
      <c r="P32" s="34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4.15">
      <c r="A33" s="34"/>
      <c r="B33" s="34"/>
      <c r="C33" s="34"/>
      <c r="D33" s="34"/>
      <c r="E33" s="34"/>
      <c r="F33" s="34"/>
      <c r="G33" s="34"/>
      <c r="H33" s="46"/>
      <c r="I33" s="34"/>
      <c r="J33" s="34"/>
      <c r="K33" s="34"/>
      <c r="L33" s="34"/>
      <c r="M33" s="34"/>
      <c r="N33" s="34"/>
      <c r="O33" s="34"/>
      <c r="P33" s="34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">
      <c r="A34" s="34"/>
      <c r="B34" s="43"/>
      <c r="C34" s="35"/>
      <c r="D34" s="37"/>
      <c r="E34" s="38"/>
      <c r="F34" s="39"/>
      <c r="G34" s="40"/>
      <c r="H34" s="40"/>
      <c r="I34" s="38"/>
      <c r="J34" s="41"/>
      <c r="K34" s="41"/>
      <c r="L34" s="41"/>
      <c r="M34" s="41"/>
      <c r="N34" s="41"/>
      <c r="O34" s="41"/>
      <c r="P34" s="8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>
      <c r="B35" s="43"/>
      <c r="P35" s="8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>
      <c r="A36" s="48"/>
      <c r="B36" s="48"/>
      <c r="I36" s="42"/>
      <c r="P36" s="8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>
      <c r="A37" s="48"/>
      <c r="B37" s="48"/>
      <c r="I37" s="42"/>
      <c r="P37" s="8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>
      <c r="A38" s="48"/>
      <c r="B38" s="48"/>
      <c r="I38" s="42"/>
      <c r="P38" s="8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>
      <c r="A39" s="48"/>
      <c r="B39" s="48"/>
      <c r="I39" s="42"/>
      <c r="P39" s="8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>
      <c r="A40" s="48"/>
      <c r="B40" s="48"/>
      <c r="I40" s="42"/>
      <c r="P40" s="8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>
      <c r="A41" s="48"/>
      <c r="B41" s="48"/>
      <c r="I41" s="42"/>
      <c r="P41" s="8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>
      <c r="A42" s="48"/>
      <c r="B42" s="48"/>
      <c r="I42" s="42"/>
      <c r="P42" s="8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>
      <c r="A43" s="48"/>
      <c r="B43" s="48"/>
      <c r="I43" s="42"/>
      <c r="P43" s="8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>
      <c r="A44" s="48"/>
      <c r="B44" s="48"/>
      <c r="I44" s="42"/>
      <c r="P44" s="8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>
      <c r="A45" s="48"/>
      <c r="B45" s="48"/>
      <c r="I45" s="42"/>
      <c r="P45" s="8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>
      <c r="A46" s="48"/>
      <c r="B46" s="48"/>
      <c r="I46" s="42"/>
      <c r="P46" s="8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>
      <c r="A47" s="48"/>
      <c r="B47" s="48"/>
      <c r="I47" s="42"/>
      <c r="P47" s="8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>
      <c r="A48" s="48"/>
      <c r="B48" s="48"/>
      <c r="I48" s="42"/>
      <c r="P48" s="8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>
      <c r="A49" s="48"/>
      <c r="B49" s="48"/>
      <c r="I49" s="42"/>
      <c r="P49" s="8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>
      <c r="A50" s="48"/>
      <c r="B50" s="48"/>
      <c r="I50" s="42"/>
      <c r="P50" s="8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>
      <c r="A51" s="48"/>
      <c r="B51" s="48"/>
      <c r="I51" s="42"/>
      <c r="P51" s="8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>
      <c r="A52" s="48"/>
      <c r="B52" s="48"/>
      <c r="I52" s="42"/>
      <c r="P52" s="8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>
      <c r="A53" s="48"/>
      <c r="B53" s="48"/>
      <c r="I53" s="42"/>
      <c r="P53" s="8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>
      <c r="A54" s="48"/>
      <c r="B54" s="48"/>
      <c r="I54" s="42"/>
      <c r="P54" s="8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>
      <c r="A55" s="48"/>
      <c r="B55" s="48"/>
      <c r="I55" s="42"/>
      <c r="P55" s="8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>
      <c r="A56" s="48"/>
      <c r="B56" s="48"/>
      <c r="I56" s="42"/>
      <c r="P56" s="8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>
      <c r="A57" s="48"/>
      <c r="B57" s="48"/>
      <c r="I57" s="42"/>
      <c r="P57" s="8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>
      <c r="A58" s="48"/>
      <c r="B58" s="48"/>
      <c r="I58" s="42"/>
      <c r="P58" s="8"/>
      <c r="Q58" s="9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>
      <c r="A59" s="48"/>
      <c r="B59" s="48"/>
      <c r="I59" s="42"/>
      <c r="P59" s="8"/>
      <c r="Q59" s="9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>
      <c r="A60" s="48"/>
      <c r="B60" s="48"/>
      <c r="I60" s="42"/>
      <c r="P60" s="8"/>
      <c r="Q60" s="9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>
      <c r="A61" s="48"/>
      <c r="B61" s="48"/>
      <c r="I61" s="42"/>
      <c r="P61" s="8"/>
      <c r="Q61" s="9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>
      <c r="A62" s="48"/>
      <c r="B62" s="48"/>
      <c r="I62" s="42"/>
      <c r="P62" s="8"/>
      <c r="Q62" s="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>
      <c r="A63" s="48"/>
      <c r="B63" s="48"/>
      <c r="I63" s="42"/>
      <c r="P63" s="8"/>
      <c r="Q63" s="9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>
      <c r="A64" s="48"/>
      <c r="B64" s="48"/>
      <c r="I64" s="42"/>
      <c r="P64" s="8"/>
      <c r="Q64" s="9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>
      <c r="A65" s="48"/>
      <c r="B65" s="48"/>
      <c r="I65" s="42"/>
      <c r="P65" s="8"/>
      <c r="Q65" s="9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>
      <c r="A66" s="48"/>
      <c r="B66" s="48"/>
      <c r="I66" s="42"/>
      <c r="P66" s="8"/>
      <c r="Q66" s="9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>
      <c r="A67" s="48"/>
      <c r="B67" s="48"/>
      <c r="I67" s="42"/>
      <c r="P67" s="8"/>
      <c r="Q67" s="9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>
      <c r="A68" s="48"/>
      <c r="B68" s="48"/>
      <c r="I68" s="42"/>
      <c r="P68" s="8"/>
      <c r="Q68" s="9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>
      <c r="A69" s="48"/>
      <c r="B69" s="48"/>
      <c r="I69" s="42"/>
      <c r="P69" s="8"/>
      <c r="Q69" s="9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>
      <c r="A70" s="48"/>
      <c r="B70" s="48"/>
      <c r="I70" s="42"/>
      <c r="P70" s="8"/>
      <c r="Q70" s="9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>
      <c r="A71" s="48"/>
      <c r="B71" s="48"/>
      <c r="I71" s="42"/>
      <c r="P71" s="8"/>
      <c r="Q71" s="9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>
      <c r="A72" s="48"/>
      <c r="B72" s="48"/>
      <c r="I72" s="42"/>
      <c r="P72" s="8"/>
      <c r="Q72" s="9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>
      <c r="A73" s="48"/>
      <c r="B73" s="48"/>
      <c r="I73" s="42"/>
      <c r="P73" s="8"/>
      <c r="Q73" s="9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>
      <c r="A74" s="48"/>
      <c r="B74" s="48"/>
      <c r="I74" s="42"/>
      <c r="P74" s="8"/>
      <c r="Q74" s="9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>
      <c r="A75" s="48"/>
      <c r="B75" s="48"/>
      <c r="I75" s="42"/>
      <c r="P75" s="8"/>
      <c r="Q75" s="9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>
      <c r="A76" s="48"/>
      <c r="B76" s="48"/>
      <c r="I76" s="42"/>
      <c r="P76" s="8"/>
      <c r="Q76" s="9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>
      <c r="A77" s="48"/>
      <c r="B77" s="48"/>
      <c r="I77" s="42"/>
      <c r="P77" s="8"/>
      <c r="Q77" s="9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>
      <c r="A78" s="48"/>
      <c r="B78" s="48"/>
      <c r="I78" s="42"/>
      <c r="P78" s="8"/>
      <c r="Q78" s="9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>
      <c r="A79" s="48"/>
      <c r="B79" s="48"/>
      <c r="I79" s="42"/>
      <c r="P79" s="8"/>
      <c r="Q79" s="9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>
      <c r="A80" s="48"/>
      <c r="B80" s="48"/>
      <c r="I80" s="42"/>
      <c r="P80" s="8"/>
      <c r="Q80" s="9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>
      <c r="A81" s="48"/>
      <c r="B81" s="48"/>
      <c r="I81" s="42"/>
      <c r="P81" s="8"/>
      <c r="Q81" s="9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>
      <c r="A82" s="48"/>
      <c r="B82" s="48"/>
      <c r="I82" s="42"/>
      <c r="P82" s="8"/>
      <c r="Q82" s="9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>
      <c r="A83" s="48"/>
      <c r="B83" s="48"/>
      <c r="I83" s="42"/>
      <c r="P83" s="8"/>
      <c r="Q83" s="9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>
      <c r="A84" s="48"/>
      <c r="B84" s="48"/>
      <c r="I84" s="42"/>
      <c r="P84" s="8"/>
      <c r="Q84" s="9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>
      <c r="A85" s="48"/>
      <c r="B85" s="48"/>
      <c r="I85" s="42"/>
      <c r="P85" s="8"/>
      <c r="Q85" s="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>
      <c r="A86" s="48"/>
      <c r="B86" s="48"/>
      <c r="I86" s="42"/>
      <c r="P86" s="8"/>
      <c r="Q86" s="9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>
      <c r="A87" s="48"/>
      <c r="B87" s="48"/>
      <c r="I87" s="42"/>
      <c r="P87" s="8"/>
      <c r="Q87" s="9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>
      <c r="A88" s="48"/>
      <c r="B88" s="48"/>
      <c r="I88" s="42"/>
      <c r="P88" s="8"/>
      <c r="Q88" s="9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>
      <c r="A89" s="48"/>
      <c r="B89" s="48"/>
      <c r="I89" s="42"/>
      <c r="P89" s="8"/>
      <c r="Q89" s="9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>
      <c r="A90" s="48"/>
      <c r="B90" s="48"/>
      <c r="I90" s="42"/>
      <c r="P90" s="8"/>
      <c r="Q90" s="9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>
      <c r="A91" s="48"/>
      <c r="B91" s="48"/>
      <c r="I91" s="42"/>
      <c r="P91" s="8"/>
      <c r="Q91" s="9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>
      <c r="A92" s="48"/>
      <c r="B92" s="48"/>
      <c r="I92" s="42"/>
      <c r="P92" s="8"/>
      <c r="Q92" s="9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>
      <c r="A93" s="48"/>
      <c r="B93" s="48"/>
      <c r="I93" s="42"/>
      <c r="P93" s="8"/>
      <c r="Q93" s="9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>
      <c r="A94" s="48"/>
      <c r="B94" s="48"/>
      <c r="I94" s="42"/>
      <c r="P94" s="51"/>
      <c r="Q94" s="42"/>
    </row>
    <row r="95" spans="1:28">
      <c r="A95" s="48"/>
      <c r="B95" s="48"/>
      <c r="I95" s="42"/>
      <c r="P95" s="51"/>
      <c r="Q95" s="42"/>
    </row>
    <row r="96" spans="1:28">
      <c r="A96" s="48"/>
      <c r="B96" s="48"/>
      <c r="I96" s="42"/>
      <c r="P96" s="51"/>
      <c r="Q96" s="42"/>
    </row>
    <row r="97" spans="1:17">
      <c r="A97" s="48"/>
      <c r="B97" s="48"/>
      <c r="I97" s="42"/>
      <c r="P97" s="51"/>
      <c r="Q97" s="42"/>
    </row>
    <row r="98" spans="1:17">
      <c r="A98" s="48"/>
      <c r="B98" s="48"/>
      <c r="I98" s="42"/>
      <c r="P98" s="51"/>
      <c r="Q98" s="42"/>
    </row>
    <row r="99" spans="1:17">
      <c r="A99" s="48"/>
      <c r="B99" s="48"/>
      <c r="I99" s="42"/>
      <c r="P99" s="51"/>
      <c r="Q99" s="42"/>
    </row>
    <row r="100" spans="1:17">
      <c r="A100" s="48"/>
      <c r="B100" s="48"/>
      <c r="I100" s="42"/>
      <c r="P100" s="51"/>
      <c r="Q100" s="42"/>
    </row>
    <row r="101" spans="1:17">
      <c r="A101" s="48"/>
      <c r="B101" s="48"/>
      <c r="I101" s="42"/>
      <c r="P101" s="51"/>
      <c r="Q101" s="42"/>
    </row>
    <row r="102" spans="1:17">
      <c r="A102" s="48"/>
      <c r="B102" s="48"/>
      <c r="I102" s="42"/>
      <c r="P102" s="51"/>
      <c r="Q102" s="42"/>
    </row>
    <row r="103" spans="1:17">
      <c r="A103" s="48"/>
      <c r="B103" s="48"/>
      <c r="I103" s="42"/>
      <c r="P103" s="51"/>
      <c r="Q103" s="42"/>
    </row>
    <row r="104" spans="1:17">
      <c r="A104" s="48"/>
      <c r="B104" s="48"/>
      <c r="I104" s="42"/>
      <c r="P104" s="51"/>
      <c r="Q104" s="42"/>
    </row>
  </sheetData>
  <mergeCells count="11">
    <mergeCell ref="K5:L5"/>
    <mergeCell ref="A1:L1"/>
    <mergeCell ref="A2:L2"/>
    <mergeCell ref="K3:L3"/>
    <mergeCell ref="K4:L4"/>
    <mergeCell ref="B3:C3"/>
    <mergeCell ref="D3:F3"/>
    <mergeCell ref="G3:I3"/>
    <mergeCell ref="B4:C4"/>
    <mergeCell ref="D4:F4"/>
    <mergeCell ref="G4:I4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H104"/>
  <sheetViews>
    <sheetView showZeros="0" workbookViewId="0">
      <selection sqref="A1:L1"/>
    </sheetView>
  </sheetViews>
  <sheetFormatPr defaultColWidth="9.15234375" defaultRowHeight="17.600000000000001"/>
  <cols>
    <col min="1" max="1" width="29.23046875" style="47" customWidth="1"/>
    <col min="2" max="2" width="8.4609375" style="52" customWidth="1"/>
    <col min="3" max="3" width="6.84375" style="48" customWidth="1"/>
    <col min="4" max="4" width="16.69140625" style="48" customWidth="1"/>
    <col min="5" max="5" width="8.23046875" style="48" customWidth="1"/>
    <col min="6" max="6" width="9.53515625" style="49" customWidth="1"/>
    <col min="7" max="7" width="10.15234375" style="50" customWidth="1"/>
    <col min="8" max="8" width="11.84375" style="50" customWidth="1"/>
    <col min="9" max="9" width="14.4609375" style="48" customWidth="1"/>
    <col min="10" max="10" width="6.4609375" style="42" customWidth="1"/>
    <col min="11" max="11" width="5.69140625" style="42" customWidth="1"/>
    <col min="12" max="12" width="10.4609375" style="42" customWidth="1"/>
    <col min="13" max="15" width="10.4609375" style="42" hidden="1" customWidth="1"/>
    <col min="16" max="16" width="7.4609375" style="42" hidden="1" customWidth="1"/>
    <col min="17" max="17" width="9.23046875" style="51" hidden="1" customWidth="1"/>
    <col min="18" max="34" width="0" style="42" hidden="1" customWidth="1"/>
    <col min="35" max="16384" width="9.15234375" style="42"/>
  </cols>
  <sheetData>
    <row r="1" spans="1:34" s="6" customFormat="1" ht="33.65" customHeight="1">
      <c r="A1" s="255" t="s">
        <v>131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4"/>
      <c r="N1" s="4"/>
      <c r="O1" s="4"/>
      <c r="P1" s="5"/>
      <c r="Q1" s="5"/>
      <c r="R1" s="5"/>
      <c r="S1" s="5"/>
      <c r="T1" s="5"/>
      <c r="U1" s="5"/>
    </row>
    <row r="2" spans="1:34" s="8" customFormat="1" ht="36" customHeight="1">
      <c r="A2" s="256" t="str">
        <f>D32</f>
        <v>Texas Children's Houston Open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7"/>
      <c r="N2" s="7"/>
      <c r="O2" s="7"/>
      <c r="Q2" s="9"/>
    </row>
    <row r="3" spans="1:34" s="56" customFormat="1" ht="18.649999999999999" customHeight="1">
      <c r="A3" s="165" t="s">
        <v>149</v>
      </c>
      <c r="B3" s="258" t="s">
        <v>148</v>
      </c>
      <c r="C3" s="258"/>
      <c r="D3" s="258" t="s">
        <v>150</v>
      </c>
      <c r="E3" s="258"/>
      <c r="F3" s="258"/>
      <c r="G3" s="258" t="s">
        <v>108</v>
      </c>
      <c r="H3" s="258"/>
      <c r="I3" s="258"/>
      <c r="J3" s="166"/>
      <c r="K3" s="259" t="s">
        <v>67</v>
      </c>
      <c r="L3" s="259"/>
      <c r="M3" s="68"/>
      <c r="N3" s="68"/>
      <c r="O3" s="68"/>
      <c r="Q3" s="167"/>
    </row>
    <row r="4" spans="1:34" s="8" customFormat="1" ht="21.65" customHeight="1">
      <c r="A4" s="168">
        <f>A32</f>
        <v>45743</v>
      </c>
      <c r="B4" s="249">
        <f>B32</f>
        <v>0.66666666666666663</v>
      </c>
      <c r="C4" s="249"/>
      <c r="D4" s="250" t="str">
        <f>F32</f>
        <v>Skoven</v>
      </c>
      <c r="E4" s="251"/>
      <c r="F4" s="251"/>
      <c r="G4" s="250" t="str">
        <f>G32</f>
        <v>9 Huller</v>
      </c>
      <c r="H4" s="251"/>
      <c r="I4" s="251"/>
      <c r="J4" s="164"/>
      <c r="K4" s="252">
        <f>C32</f>
        <v>5000000</v>
      </c>
      <c r="L4" s="252"/>
      <c r="M4" s="11"/>
      <c r="N4" s="11"/>
      <c r="O4" s="11"/>
      <c r="Q4" s="9"/>
    </row>
    <row r="5" spans="1:34" s="8" customFormat="1" ht="27" customHeight="1">
      <c r="A5" s="12" t="s">
        <v>68</v>
      </c>
      <c r="B5" s="13" t="s">
        <v>44</v>
      </c>
      <c r="C5" s="14" t="s">
        <v>69</v>
      </c>
      <c r="D5" s="15" t="s">
        <v>70</v>
      </c>
      <c r="E5" s="16" t="s">
        <v>71</v>
      </c>
      <c r="F5" s="17" t="s">
        <v>72</v>
      </c>
      <c r="G5" s="18" t="s">
        <v>73</v>
      </c>
      <c r="H5" s="18" t="s">
        <v>74</v>
      </c>
      <c r="I5" s="19" t="s">
        <v>75</v>
      </c>
      <c r="J5" s="20"/>
      <c r="K5" s="253" t="s">
        <v>76</v>
      </c>
      <c r="L5" s="254"/>
      <c r="M5" s="21"/>
      <c r="N5" s="21"/>
      <c r="O5" s="21"/>
      <c r="Q5" s="9">
        <v>2</v>
      </c>
      <c r="R5" s="8">
        <v>3</v>
      </c>
      <c r="S5" s="8">
        <v>4</v>
      </c>
      <c r="T5" s="8">
        <v>5</v>
      </c>
      <c r="U5" s="8">
        <v>6</v>
      </c>
      <c r="V5" s="8">
        <v>7</v>
      </c>
      <c r="W5" s="8">
        <v>8</v>
      </c>
      <c r="X5" s="8">
        <v>9</v>
      </c>
      <c r="Y5" s="8" t="s">
        <v>77</v>
      </c>
      <c r="AA5" s="9">
        <v>2</v>
      </c>
      <c r="AB5" s="8">
        <v>3</v>
      </c>
      <c r="AC5" s="8">
        <v>4</v>
      </c>
      <c r="AD5" s="8">
        <v>5</v>
      </c>
      <c r="AE5" s="8">
        <v>6</v>
      </c>
      <c r="AF5" s="8">
        <v>7</v>
      </c>
      <c r="AG5" s="8">
        <v>8</v>
      </c>
      <c r="AH5" s="8">
        <v>9</v>
      </c>
    </row>
    <row r="6" spans="1:34" s="32" customFormat="1" ht="18" customHeight="1">
      <c r="A6" s="22" t="s">
        <v>10</v>
      </c>
      <c r="B6" s="23">
        <v>20</v>
      </c>
      <c r="C6" s="23">
        <v>18</v>
      </c>
      <c r="D6" s="24"/>
      <c r="E6" s="23">
        <v>1</v>
      </c>
      <c r="F6" s="25">
        <v>12</v>
      </c>
      <c r="G6" s="26">
        <f>IF(D6&gt;0,L$12,0)</f>
        <v>0</v>
      </c>
      <c r="H6" s="26">
        <v>1000000</v>
      </c>
      <c r="I6" s="27">
        <f>G6+H6</f>
        <v>1000000</v>
      </c>
      <c r="J6" s="28"/>
      <c r="K6" s="29">
        <v>0.2</v>
      </c>
      <c r="L6" s="30">
        <f t="shared" ref="L6:L29" si="0">$K$4*K6</f>
        <v>1000000</v>
      </c>
      <c r="M6" s="31">
        <v>12</v>
      </c>
      <c r="N6" s="31">
        <f t="shared" ref="N6:N7" si="1">IF(E6=0,0,IF(E6=E5,VLOOKUP(E6,Z:AH,VLOOKUP(E6,P:Y,10,0),0),IF(P6=E6,VLOOKUP(E6,Z:AH,VLOOKUP(E6,P:Y,10,0),0),M6)))</f>
        <v>12</v>
      </c>
      <c r="O6" s="31">
        <f t="shared" ref="O6:O25" si="2">IF(E6=0,0,IF(E6=E5,VLOOKUP(E6,P:X,VLOOKUP(E6,P:Y,10,0),0),IF(P6=E6,VLOOKUP(E6,P:X,VLOOKUP(E6,P:Y,10,0),0),L6)))</f>
        <v>1000000</v>
      </c>
      <c r="P6" s="8" t="s">
        <v>78</v>
      </c>
      <c r="Q6" s="9"/>
      <c r="R6" s="8"/>
      <c r="S6" s="8"/>
      <c r="T6" s="8"/>
      <c r="U6" s="8"/>
      <c r="V6" s="8"/>
      <c r="W6" s="8"/>
      <c r="X6" s="8"/>
      <c r="Y6" s="31">
        <f t="shared" ref="Y6:Y29" si="3">COUNTIF(E6:E29,P6)</f>
        <v>0</v>
      </c>
      <c r="Z6" s="31" t="str">
        <f>+P6</f>
        <v>T1</v>
      </c>
      <c r="AA6" s="9"/>
      <c r="AB6" s="8"/>
      <c r="AC6" s="8"/>
      <c r="AD6" s="8"/>
      <c r="AE6" s="8"/>
      <c r="AF6" s="8"/>
      <c r="AG6" s="8"/>
      <c r="AH6" s="8"/>
    </row>
    <row r="7" spans="1:34" s="32" customFormat="1" ht="18" customHeight="1">
      <c r="A7" s="22" t="s">
        <v>14</v>
      </c>
      <c r="B7" s="23">
        <v>19</v>
      </c>
      <c r="C7" s="23">
        <v>16</v>
      </c>
      <c r="D7" s="23"/>
      <c r="E7" s="23">
        <v>2</v>
      </c>
      <c r="F7" s="25">
        <v>10</v>
      </c>
      <c r="G7" s="26">
        <f t="shared" ref="G7:G29" si="4">IF(D7&gt;0,L$12,0)</f>
        <v>0</v>
      </c>
      <c r="H7" s="26">
        <v>800000</v>
      </c>
      <c r="I7" s="27">
        <f t="shared" ref="I7:I29" si="5">G7+H7</f>
        <v>800000</v>
      </c>
      <c r="J7" s="28"/>
      <c r="K7" s="29">
        <v>0.16</v>
      </c>
      <c r="L7" s="30">
        <f t="shared" si="0"/>
        <v>800000</v>
      </c>
      <c r="M7" s="31">
        <v>10</v>
      </c>
      <c r="N7" s="31">
        <f t="shared" si="1"/>
        <v>10</v>
      </c>
      <c r="O7" s="31">
        <f t="shared" si="2"/>
        <v>800000</v>
      </c>
      <c r="P7" s="8" t="s">
        <v>79</v>
      </c>
      <c r="Q7" s="9">
        <f>SUM($L7:$L8)/Q$5</f>
        <v>725000</v>
      </c>
      <c r="R7" s="9">
        <f>SUM($L7:$L9)/R$5</f>
        <v>650000</v>
      </c>
      <c r="S7" s="9">
        <f>SUM($L7:$L10)/S$5</f>
        <v>587500</v>
      </c>
      <c r="T7" s="9">
        <f>SUM($L7:$L11)/T$5</f>
        <v>540000</v>
      </c>
      <c r="U7" s="9">
        <f>SUM($L7:$L12)/U$5</f>
        <v>500000</v>
      </c>
      <c r="V7" s="9">
        <f>SUM($L7:$L13)/V$5</f>
        <v>464285.71428571426</v>
      </c>
      <c r="W7" s="9">
        <f>SUM($L7:$L14)/W$5</f>
        <v>425000</v>
      </c>
      <c r="X7" s="9">
        <f>SUM($L7:$L15)/X$5</f>
        <v>388888.88888888888</v>
      </c>
      <c r="Y7" s="31">
        <f t="shared" si="3"/>
        <v>0</v>
      </c>
      <c r="Z7" s="31" t="str">
        <f t="shared" ref="Z7:Z29" si="6">+P7</f>
        <v>T2</v>
      </c>
      <c r="AA7" s="33">
        <f>SUM($M7:$M8)/AA$5</f>
        <v>9</v>
      </c>
      <c r="AB7" s="33">
        <f>SUM($M7:$M9)/AB$5</f>
        <v>8.3333333333333339</v>
      </c>
      <c r="AC7" s="33">
        <f>SUM($M7:$M10)/AC$5</f>
        <v>7.75</v>
      </c>
      <c r="AD7" s="33">
        <f>SUM($M7:$M11)/AD$5</f>
        <v>7.2</v>
      </c>
      <c r="AE7" s="33">
        <f>SUM($M7:$M12)/AE$5</f>
        <v>6.666666666666667</v>
      </c>
      <c r="AF7" s="33">
        <f>SUM($M7:$M13)/AF$5</f>
        <v>6.1428571428571432</v>
      </c>
      <c r="AG7" s="33">
        <f>SUM($M7:$M14)/AG$5</f>
        <v>5.625</v>
      </c>
      <c r="AH7" s="33">
        <f>SUM($M7:$M15)/AH$5</f>
        <v>5.1111111111111107</v>
      </c>
    </row>
    <row r="8" spans="1:34" s="32" customFormat="1" ht="18" customHeight="1">
      <c r="A8" s="22" t="s">
        <v>24</v>
      </c>
      <c r="B8" s="23">
        <v>19</v>
      </c>
      <c r="C8" s="23">
        <v>16</v>
      </c>
      <c r="D8" s="23"/>
      <c r="E8" s="23">
        <v>3</v>
      </c>
      <c r="F8" s="25">
        <v>8</v>
      </c>
      <c r="G8" s="26">
        <f t="shared" si="4"/>
        <v>0</v>
      </c>
      <c r="H8" s="26">
        <v>650000</v>
      </c>
      <c r="I8" s="27">
        <f t="shared" si="5"/>
        <v>650000</v>
      </c>
      <c r="J8" s="28"/>
      <c r="K8" s="29">
        <v>0.13</v>
      </c>
      <c r="L8" s="30">
        <f t="shared" si="0"/>
        <v>650000</v>
      </c>
      <c r="M8" s="31">
        <v>8</v>
      </c>
      <c r="N8" s="31">
        <f>IF(E8=0,0,IF(E8=E7,VLOOKUP(E8,Z:AH,VLOOKUP(E8,P:Y,10,0),0),IF(P8=E8,VLOOKUP(E8,Z:AH,VLOOKUP(E8,P:Y,10,0),0),M8)))</f>
        <v>8</v>
      </c>
      <c r="O8" s="31">
        <f t="shared" si="2"/>
        <v>650000</v>
      </c>
      <c r="P8" s="8" t="s">
        <v>80</v>
      </c>
      <c r="Q8" s="9">
        <f t="shared" ref="Q8:Q29" si="7">SUM($L8:$L9)/Q$5</f>
        <v>575000</v>
      </c>
      <c r="R8" s="9">
        <f t="shared" ref="R8:R29" si="8">SUM($L8:$L10)/R$5</f>
        <v>516666.66666666669</v>
      </c>
      <c r="S8" s="9">
        <f t="shared" ref="S8:S29" si="9">SUM($L8:$L11)/S$5</f>
        <v>475000</v>
      </c>
      <c r="T8" s="9">
        <f t="shared" ref="T8:T29" si="10">SUM($L8:$L12)/T$5</f>
        <v>440000</v>
      </c>
      <c r="U8" s="9">
        <f t="shared" ref="U8:U29" si="11">SUM($L8:$L13)/U$5</f>
        <v>408333.33333333331</v>
      </c>
      <c r="V8" s="9">
        <f t="shared" ref="V8:V29" si="12">SUM($L8:$L14)/V$5</f>
        <v>371428.57142857142</v>
      </c>
      <c r="W8" s="9">
        <f t="shared" ref="W8:W29" si="13">SUM($L8:$L15)/W$5</f>
        <v>337500</v>
      </c>
      <c r="X8" s="9">
        <f t="shared" ref="X8:X29" si="14">SUM($L8:$L16)/X$5</f>
        <v>305555.55555555556</v>
      </c>
      <c r="Y8" s="31">
        <f t="shared" si="3"/>
        <v>0</v>
      </c>
      <c r="Z8" s="31" t="str">
        <f t="shared" si="6"/>
        <v>T3</v>
      </c>
      <c r="AA8" s="33">
        <f t="shared" ref="AA8:AA29" si="15">SUM($M8:$M9)/AA$5</f>
        <v>7.5</v>
      </c>
      <c r="AB8" s="33">
        <f t="shared" ref="AB8:AB29" si="16">SUM($M8:$M10)/AB$5</f>
        <v>7</v>
      </c>
      <c r="AC8" s="33">
        <f t="shared" ref="AC8:AC29" si="17">SUM($M8:$M11)/AC$5</f>
        <v>6.5</v>
      </c>
      <c r="AD8" s="33">
        <f t="shared" ref="AD8:AD29" si="18">SUM($M8:$M12)/AD$5</f>
        <v>6</v>
      </c>
      <c r="AE8" s="33">
        <f t="shared" ref="AE8:AE29" si="19">SUM($M8:$M13)/AE$5</f>
        <v>5.5</v>
      </c>
      <c r="AF8" s="33">
        <f t="shared" ref="AF8:AF29" si="20">SUM($M8:$M14)/AF$5</f>
        <v>5</v>
      </c>
      <c r="AG8" s="33">
        <f t="shared" ref="AG8:AG29" si="21">SUM($M8:$M15)/AG$5</f>
        <v>4.5</v>
      </c>
      <c r="AH8" s="33">
        <f t="shared" ref="AH8:AH29" si="22">SUM($M8:$M16)/AH$5</f>
        <v>4</v>
      </c>
    </row>
    <row r="9" spans="1:34" s="32" customFormat="1" ht="18" customHeight="1">
      <c r="A9" s="22" t="s">
        <v>20</v>
      </c>
      <c r="B9" s="23">
        <v>17</v>
      </c>
      <c r="C9" s="23">
        <v>13</v>
      </c>
      <c r="D9" s="23"/>
      <c r="E9" s="23">
        <v>4</v>
      </c>
      <c r="F9" s="25">
        <v>7</v>
      </c>
      <c r="G9" s="26">
        <f t="shared" si="4"/>
        <v>0</v>
      </c>
      <c r="H9" s="26">
        <v>500000</v>
      </c>
      <c r="I9" s="27">
        <f t="shared" si="5"/>
        <v>500000</v>
      </c>
      <c r="J9" s="28"/>
      <c r="K9" s="29">
        <v>0.1</v>
      </c>
      <c r="L9" s="30">
        <f t="shared" si="0"/>
        <v>500000</v>
      </c>
      <c r="M9" s="31">
        <v>7</v>
      </c>
      <c r="N9" s="31">
        <f t="shared" ref="N9:N29" si="23">IF(E9=0,0,IF(E9=E8,VLOOKUP(E9,Z:AH,VLOOKUP(E9,P:Y,10,0),0),IF(P9=E9,VLOOKUP(E9,Z:AH,VLOOKUP(E9,P:Y,10,0),0),M9)))</f>
        <v>7</v>
      </c>
      <c r="O9" s="31">
        <f t="shared" si="2"/>
        <v>500000</v>
      </c>
      <c r="P9" s="8" t="s">
        <v>81</v>
      </c>
      <c r="Q9" s="9">
        <f t="shared" si="7"/>
        <v>450000</v>
      </c>
      <c r="R9" s="9">
        <f t="shared" si="8"/>
        <v>416666.66666666669</v>
      </c>
      <c r="S9" s="9">
        <f t="shared" si="9"/>
        <v>387500</v>
      </c>
      <c r="T9" s="9">
        <f t="shared" si="10"/>
        <v>360000</v>
      </c>
      <c r="U9" s="9">
        <f t="shared" si="11"/>
        <v>325000</v>
      </c>
      <c r="V9" s="9">
        <f t="shared" si="12"/>
        <v>292857.14285714284</v>
      </c>
      <c r="W9" s="9">
        <f t="shared" si="13"/>
        <v>262500</v>
      </c>
      <c r="X9" s="9">
        <f t="shared" si="14"/>
        <v>238888.88888888888</v>
      </c>
      <c r="Y9" s="31">
        <f t="shared" si="3"/>
        <v>0</v>
      </c>
      <c r="Z9" s="31" t="str">
        <f t="shared" si="6"/>
        <v>T4</v>
      </c>
      <c r="AA9" s="33">
        <f t="shared" si="15"/>
        <v>6.5</v>
      </c>
      <c r="AB9" s="33">
        <f t="shared" si="16"/>
        <v>6</v>
      </c>
      <c r="AC9" s="33">
        <f t="shared" si="17"/>
        <v>5.5</v>
      </c>
      <c r="AD9" s="33">
        <f t="shared" si="18"/>
        <v>5</v>
      </c>
      <c r="AE9" s="33">
        <f t="shared" si="19"/>
        <v>4.5</v>
      </c>
      <c r="AF9" s="33">
        <f t="shared" si="20"/>
        <v>4</v>
      </c>
      <c r="AG9" s="33">
        <f t="shared" si="21"/>
        <v>3.5</v>
      </c>
      <c r="AH9" s="33">
        <f t="shared" si="22"/>
        <v>3.1111111111111112</v>
      </c>
    </row>
    <row r="10" spans="1:34" s="32" customFormat="1" ht="18" customHeight="1">
      <c r="A10" s="22" t="s">
        <v>18</v>
      </c>
      <c r="B10" s="23">
        <v>16</v>
      </c>
      <c r="C10" s="23">
        <v>15</v>
      </c>
      <c r="D10" s="23"/>
      <c r="E10" s="23">
        <v>5</v>
      </c>
      <c r="F10" s="25">
        <v>6</v>
      </c>
      <c r="G10" s="26">
        <f t="shared" si="4"/>
        <v>0</v>
      </c>
      <c r="H10" s="26">
        <v>400000</v>
      </c>
      <c r="I10" s="27">
        <f t="shared" si="5"/>
        <v>400000</v>
      </c>
      <c r="J10" s="28"/>
      <c r="K10" s="29">
        <v>0.08</v>
      </c>
      <c r="L10" s="30">
        <f t="shared" si="0"/>
        <v>400000</v>
      </c>
      <c r="M10" s="31">
        <v>6</v>
      </c>
      <c r="N10" s="31">
        <f t="shared" si="23"/>
        <v>6</v>
      </c>
      <c r="O10" s="31">
        <f t="shared" si="2"/>
        <v>400000</v>
      </c>
      <c r="P10" s="8" t="s">
        <v>82</v>
      </c>
      <c r="Q10" s="9">
        <f t="shared" si="7"/>
        <v>375000</v>
      </c>
      <c r="R10" s="9">
        <f t="shared" si="8"/>
        <v>350000</v>
      </c>
      <c r="S10" s="9">
        <f t="shared" si="9"/>
        <v>325000</v>
      </c>
      <c r="T10" s="9">
        <f t="shared" si="10"/>
        <v>290000</v>
      </c>
      <c r="U10" s="9">
        <f t="shared" si="11"/>
        <v>258333.33333333334</v>
      </c>
      <c r="V10" s="9">
        <f t="shared" si="12"/>
        <v>228571.42857142858</v>
      </c>
      <c r="W10" s="9">
        <f t="shared" si="13"/>
        <v>206250</v>
      </c>
      <c r="X10" s="9">
        <f t="shared" si="14"/>
        <v>188888.88888888888</v>
      </c>
      <c r="Y10" s="31">
        <f t="shared" si="3"/>
        <v>0</v>
      </c>
      <c r="Z10" s="31" t="str">
        <f t="shared" si="6"/>
        <v>T5</v>
      </c>
      <c r="AA10" s="33">
        <f t="shared" si="15"/>
        <v>5.5</v>
      </c>
      <c r="AB10" s="33">
        <f t="shared" si="16"/>
        <v>5</v>
      </c>
      <c r="AC10" s="33">
        <f t="shared" si="17"/>
        <v>4.5</v>
      </c>
      <c r="AD10" s="33">
        <f t="shared" si="18"/>
        <v>4</v>
      </c>
      <c r="AE10" s="33">
        <f t="shared" si="19"/>
        <v>3.5</v>
      </c>
      <c r="AF10" s="33">
        <f t="shared" si="20"/>
        <v>3</v>
      </c>
      <c r="AG10" s="33">
        <f t="shared" si="21"/>
        <v>2.625</v>
      </c>
      <c r="AH10" s="33">
        <f t="shared" si="22"/>
        <v>2.3333333333333335</v>
      </c>
    </row>
    <row r="11" spans="1:34" s="32" customFormat="1" ht="18" customHeight="1">
      <c r="A11" s="22" t="s">
        <v>36</v>
      </c>
      <c r="B11" s="23">
        <v>15</v>
      </c>
      <c r="C11" s="23">
        <v>16</v>
      </c>
      <c r="D11" s="23"/>
      <c r="E11" s="23">
        <v>6</v>
      </c>
      <c r="F11" s="25">
        <v>5</v>
      </c>
      <c r="G11" s="26">
        <f t="shared" si="4"/>
        <v>0</v>
      </c>
      <c r="H11" s="26">
        <v>350000.00000000006</v>
      </c>
      <c r="I11" s="27">
        <f t="shared" si="5"/>
        <v>350000.00000000006</v>
      </c>
      <c r="J11" s="28"/>
      <c r="K11" s="29">
        <v>7.0000000000000007E-2</v>
      </c>
      <c r="L11" s="30">
        <f t="shared" si="0"/>
        <v>350000.00000000006</v>
      </c>
      <c r="M11" s="31">
        <v>5</v>
      </c>
      <c r="N11" s="31">
        <f t="shared" si="23"/>
        <v>5</v>
      </c>
      <c r="O11" s="31">
        <f t="shared" si="2"/>
        <v>350000.00000000006</v>
      </c>
      <c r="P11" s="8" t="s">
        <v>83</v>
      </c>
      <c r="Q11" s="9">
        <f t="shared" si="7"/>
        <v>325000</v>
      </c>
      <c r="R11" s="9">
        <f t="shared" si="8"/>
        <v>300000</v>
      </c>
      <c r="S11" s="9">
        <f t="shared" si="9"/>
        <v>262500</v>
      </c>
      <c r="T11" s="9">
        <f t="shared" si="10"/>
        <v>230000</v>
      </c>
      <c r="U11" s="9">
        <f t="shared" si="11"/>
        <v>200000</v>
      </c>
      <c r="V11" s="9">
        <f t="shared" si="12"/>
        <v>178571.42857142858</v>
      </c>
      <c r="W11" s="9">
        <f t="shared" si="13"/>
        <v>162500</v>
      </c>
      <c r="X11" s="9">
        <f t="shared" si="14"/>
        <v>150000</v>
      </c>
      <c r="Y11" s="31">
        <f t="shared" si="3"/>
        <v>0</v>
      </c>
      <c r="Z11" s="31" t="str">
        <f t="shared" si="6"/>
        <v>T6</v>
      </c>
      <c r="AA11" s="33">
        <f t="shared" si="15"/>
        <v>4.5</v>
      </c>
      <c r="AB11" s="33">
        <f t="shared" si="16"/>
        <v>4</v>
      </c>
      <c r="AC11" s="33">
        <f t="shared" si="17"/>
        <v>3.5</v>
      </c>
      <c r="AD11" s="33">
        <f t="shared" si="18"/>
        <v>3</v>
      </c>
      <c r="AE11" s="33">
        <f t="shared" si="19"/>
        <v>2.5</v>
      </c>
      <c r="AF11" s="33">
        <f t="shared" si="20"/>
        <v>2.1428571428571428</v>
      </c>
      <c r="AG11" s="33">
        <f t="shared" si="21"/>
        <v>1.875</v>
      </c>
      <c r="AH11" s="33">
        <f t="shared" si="22"/>
        <v>1.6666666666666667</v>
      </c>
    </row>
    <row r="12" spans="1:34" s="32" customFormat="1" ht="18" customHeight="1">
      <c r="A12" s="22" t="s">
        <v>26</v>
      </c>
      <c r="B12" s="23">
        <v>14</v>
      </c>
      <c r="C12" s="23">
        <v>18</v>
      </c>
      <c r="D12" s="23"/>
      <c r="E12" s="23">
        <v>7</v>
      </c>
      <c r="F12" s="25">
        <v>4</v>
      </c>
      <c r="G12" s="26">
        <f t="shared" si="4"/>
        <v>0</v>
      </c>
      <c r="H12" s="26">
        <v>300000</v>
      </c>
      <c r="I12" s="27">
        <f t="shared" si="5"/>
        <v>300000</v>
      </c>
      <c r="J12" s="28"/>
      <c r="K12" s="29">
        <v>0.06</v>
      </c>
      <c r="L12" s="30">
        <f t="shared" si="0"/>
        <v>300000</v>
      </c>
      <c r="M12" s="31">
        <v>4</v>
      </c>
      <c r="N12" s="31">
        <f t="shared" si="23"/>
        <v>4</v>
      </c>
      <c r="O12" s="31">
        <f t="shared" si="2"/>
        <v>300000</v>
      </c>
      <c r="P12" s="8" t="s">
        <v>84</v>
      </c>
      <c r="Q12" s="9">
        <f t="shared" si="7"/>
        <v>275000</v>
      </c>
      <c r="R12" s="9">
        <f t="shared" si="8"/>
        <v>233333.33333333334</v>
      </c>
      <c r="S12" s="9">
        <f t="shared" si="9"/>
        <v>200000</v>
      </c>
      <c r="T12" s="9">
        <f t="shared" si="10"/>
        <v>170000</v>
      </c>
      <c r="U12" s="9">
        <f t="shared" si="11"/>
        <v>150000</v>
      </c>
      <c r="V12" s="9">
        <f t="shared" si="12"/>
        <v>135714.28571428571</v>
      </c>
      <c r="W12" s="9">
        <f t="shared" si="13"/>
        <v>125000</v>
      </c>
      <c r="X12" s="9">
        <f t="shared" si="14"/>
        <v>116666.66666666667</v>
      </c>
      <c r="Y12" s="31">
        <f t="shared" si="3"/>
        <v>0</v>
      </c>
      <c r="Z12" s="31" t="str">
        <f t="shared" si="6"/>
        <v>T7</v>
      </c>
      <c r="AA12" s="33">
        <f t="shared" si="15"/>
        <v>3.5</v>
      </c>
      <c r="AB12" s="33">
        <f t="shared" si="16"/>
        <v>3</v>
      </c>
      <c r="AC12" s="33">
        <f t="shared" si="17"/>
        <v>2.5</v>
      </c>
      <c r="AD12" s="33">
        <f t="shared" si="18"/>
        <v>2</v>
      </c>
      <c r="AE12" s="33">
        <f t="shared" si="19"/>
        <v>1.6666666666666667</v>
      </c>
      <c r="AF12" s="33">
        <f t="shared" si="20"/>
        <v>1.4285714285714286</v>
      </c>
      <c r="AG12" s="33">
        <f t="shared" si="21"/>
        <v>1.25</v>
      </c>
      <c r="AH12" s="33">
        <f t="shared" si="22"/>
        <v>1.1111111111111112</v>
      </c>
    </row>
    <row r="13" spans="1:34" s="32" customFormat="1" ht="18" customHeight="1">
      <c r="A13" s="22" t="s">
        <v>16</v>
      </c>
      <c r="B13" s="23">
        <v>13</v>
      </c>
      <c r="C13" s="23">
        <v>21</v>
      </c>
      <c r="D13" s="23"/>
      <c r="E13" s="23">
        <v>8</v>
      </c>
      <c r="F13" s="25">
        <v>3</v>
      </c>
      <c r="G13" s="26">
        <f t="shared" si="4"/>
        <v>0</v>
      </c>
      <c r="H13" s="26">
        <v>250000</v>
      </c>
      <c r="I13" s="27">
        <f t="shared" si="5"/>
        <v>250000</v>
      </c>
      <c r="J13" s="28"/>
      <c r="K13" s="29">
        <v>0.05</v>
      </c>
      <c r="L13" s="30">
        <f t="shared" si="0"/>
        <v>250000</v>
      </c>
      <c r="M13" s="31">
        <v>3</v>
      </c>
      <c r="N13" s="31">
        <f t="shared" si="23"/>
        <v>3</v>
      </c>
      <c r="O13" s="31">
        <f t="shared" si="2"/>
        <v>250000</v>
      </c>
      <c r="P13" s="8" t="s">
        <v>85</v>
      </c>
      <c r="Q13" s="9">
        <f t="shared" si="7"/>
        <v>200000</v>
      </c>
      <c r="R13" s="9">
        <f t="shared" si="8"/>
        <v>166666.66666666666</v>
      </c>
      <c r="S13" s="9">
        <f t="shared" si="9"/>
        <v>137500</v>
      </c>
      <c r="T13" s="9">
        <f t="shared" si="10"/>
        <v>120000</v>
      </c>
      <c r="U13" s="9">
        <f t="shared" si="11"/>
        <v>108333.33333333333</v>
      </c>
      <c r="V13" s="9">
        <f t="shared" si="12"/>
        <v>100000</v>
      </c>
      <c r="W13" s="9">
        <f t="shared" si="13"/>
        <v>93750</v>
      </c>
      <c r="X13" s="9">
        <f t="shared" si="14"/>
        <v>88888.888888888891</v>
      </c>
      <c r="Y13" s="31">
        <f t="shared" si="3"/>
        <v>0</v>
      </c>
      <c r="Z13" s="31" t="str">
        <f t="shared" si="6"/>
        <v>T8</v>
      </c>
      <c r="AA13" s="33">
        <f t="shared" si="15"/>
        <v>2.5</v>
      </c>
      <c r="AB13" s="33">
        <f t="shared" si="16"/>
        <v>2</v>
      </c>
      <c r="AC13" s="33">
        <f t="shared" si="17"/>
        <v>1.5</v>
      </c>
      <c r="AD13" s="33">
        <f t="shared" si="18"/>
        <v>1.2</v>
      </c>
      <c r="AE13" s="33">
        <f t="shared" si="19"/>
        <v>1</v>
      </c>
      <c r="AF13" s="33">
        <f t="shared" si="20"/>
        <v>0.8571428571428571</v>
      </c>
      <c r="AG13" s="33">
        <f t="shared" si="21"/>
        <v>0.75</v>
      </c>
      <c r="AH13" s="33">
        <f t="shared" si="22"/>
        <v>0.66666666666666663</v>
      </c>
    </row>
    <row r="14" spans="1:34" s="32" customFormat="1" ht="18" customHeight="1">
      <c r="A14" s="22" t="s">
        <v>28</v>
      </c>
      <c r="B14" s="23">
        <v>12</v>
      </c>
      <c r="C14" s="23">
        <v>19</v>
      </c>
      <c r="D14" s="23"/>
      <c r="E14" s="23">
        <v>9</v>
      </c>
      <c r="F14" s="25">
        <v>2</v>
      </c>
      <c r="G14" s="26">
        <f t="shared" si="4"/>
        <v>0</v>
      </c>
      <c r="H14" s="26">
        <v>150000</v>
      </c>
      <c r="I14" s="27">
        <f t="shared" si="5"/>
        <v>150000</v>
      </c>
      <c r="J14" s="28"/>
      <c r="K14" s="29">
        <v>0.03</v>
      </c>
      <c r="L14" s="30">
        <f t="shared" si="0"/>
        <v>150000</v>
      </c>
      <c r="M14" s="31">
        <v>2</v>
      </c>
      <c r="N14" s="31">
        <f t="shared" si="23"/>
        <v>2</v>
      </c>
      <c r="O14" s="31">
        <f t="shared" si="2"/>
        <v>150000</v>
      </c>
      <c r="P14" s="8" t="s">
        <v>86</v>
      </c>
      <c r="Q14" s="9">
        <f t="shared" si="7"/>
        <v>125000</v>
      </c>
      <c r="R14" s="9">
        <f t="shared" si="8"/>
        <v>100000</v>
      </c>
      <c r="S14" s="9">
        <f t="shared" si="9"/>
        <v>87500</v>
      </c>
      <c r="T14" s="9">
        <f t="shared" si="10"/>
        <v>80000</v>
      </c>
      <c r="U14" s="9">
        <f t="shared" si="11"/>
        <v>75000</v>
      </c>
      <c r="V14" s="9">
        <f t="shared" si="12"/>
        <v>71428.571428571435</v>
      </c>
      <c r="W14" s="9">
        <f t="shared" si="13"/>
        <v>68750</v>
      </c>
      <c r="X14" s="9">
        <f t="shared" si="14"/>
        <v>66666.666666666672</v>
      </c>
      <c r="Y14" s="31">
        <f t="shared" si="3"/>
        <v>0</v>
      </c>
      <c r="Z14" s="31" t="str">
        <f t="shared" si="6"/>
        <v>T9</v>
      </c>
      <c r="AA14" s="33">
        <f t="shared" si="15"/>
        <v>1.5</v>
      </c>
      <c r="AB14" s="33">
        <f t="shared" si="16"/>
        <v>1</v>
      </c>
      <c r="AC14" s="33">
        <f t="shared" si="17"/>
        <v>0.75</v>
      </c>
      <c r="AD14" s="33">
        <f t="shared" si="18"/>
        <v>0.6</v>
      </c>
      <c r="AE14" s="33">
        <f t="shared" si="19"/>
        <v>0.5</v>
      </c>
      <c r="AF14" s="33">
        <f t="shared" si="20"/>
        <v>0.42857142857142855</v>
      </c>
      <c r="AG14" s="33">
        <f t="shared" si="21"/>
        <v>0.375</v>
      </c>
      <c r="AH14" s="33">
        <f t="shared" si="22"/>
        <v>0.33333333333333331</v>
      </c>
    </row>
    <row r="15" spans="1:34" s="32" customFormat="1" ht="18" customHeight="1">
      <c r="A15" s="22" t="s">
        <v>32</v>
      </c>
      <c r="B15" s="23">
        <v>12</v>
      </c>
      <c r="C15" s="23">
        <v>20</v>
      </c>
      <c r="D15" s="23"/>
      <c r="E15" s="23">
        <v>10</v>
      </c>
      <c r="F15" s="25">
        <v>1</v>
      </c>
      <c r="G15" s="26">
        <f t="shared" si="4"/>
        <v>0</v>
      </c>
      <c r="H15" s="26">
        <v>100000</v>
      </c>
      <c r="I15" s="27">
        <f t="shared" si="5"/>
        <v>100000</v>
      </c>
      <c r="J15" s="28"/>
      <c r="K15" s="29">
        <v>0.02</v>
      </c>
      <c r="L15" s="30">
        <f t="shared" si="0"/>
        <v>100000</v>
      </c>
      <c r="M15" s="31">
        <v>1</v>
      </c>
      <c r="N15" s="31">
        <f t="shared" si="23"/>
        <v>1</v>
      </c>
      <c r="O15" s="31">
        <f t="shared" si="2"/>
        <v>100000</v>
      </c>
      <c r="P15" s="8" t="s">
        <v>87</v>
      </c>
      <c r="Q15" s="9">
        <f t="shared" si="7"/>
        <v>75000</v>
      </c>
      <c r="R15" s="9">
        <f t="shared" si="8"/>
        <v>66666.666666666672</v>
      </c>
      <c r="S15" s="9">
        <f t="shared" si="9"/>
        <v>62500</v>
      </c>
      <c r="T15" s="9">
        <f t="shared" si="10"/>
        <v>60000</v>
      </c>
      <c r="U15" s="9">
        <f t="shared" si="11"/>
        <v>58333.333333333336</v>
      </c>
      <c r="V15" s="9">
        <f t="shared" si="12"/>
        <v>57142.857142857145</v>
      </c>
      <c r="W15" s="9">
        <f t="shared" si="13"/>
        <v>56250</v>
      </c>
      <c r="X15" s="9">
        <f t="shared" si="14"/>
        <v>55555.555555555555</v>
      </c>
      <c r="Y15" s="31">
        <f t="shared" si="3"/>
        <v>0</v>
      </c>
      <c r="Z15" s="31" t="str">
        <f t="shared" si="6"/>
        <v>T10</v>
      </c>
      <c r="AA15" s="33">
        <f t="shared" si="15"/>
        <v>0.5</v>
      </c>
      <c r="AB15" s="33">
        <f t="shared" si="16"/>
        <v>0.33333333333333331</v>
      </c>
      <c r="AC15" s="33">
        <f t="shared" si="17"/>
        <v>0.25</v>
      </c>
      <c r="AD15" s="33">
        <f t="shared" si="18"/>
        <v>0.2</v>
      </c>
      <c r="AE15" s="33">
        <f t="shared" si="19"/>
        <v>0.16666666666666666</v>
      </c>
      <c r="AF15" s="33">
        <f t="shared" si="20"/>
        <v>0.14285714285714285</v>
      </c>
      <c r="AG15" s="33">
        <f t="shared" si="21"/>
        <v>0.125</v>
      </c>
      <c r="AH15" s="33">
        <f t="shared" si="22"/>
        <v>0.1111111111111111</v>
      </c>
    </row>
    <row r="16" spans="1:34" s="32" customFormat="1" ht="18" customHeight="1">
      <c r="A16" s="22" t="s">
        <v>34</v>
      </c>
      <c r="B16" s="23">
        <v>11</v>
      </c>
      <c r="C16" s="23">
        <v>20</v>
      </c>
      <c r="D16" s="23"/>
      <c r="E16" s="23">
        <v>11</v>
      </c>
      <c r="F16" s="25">
        <v>0</v>
      </c>
      <c r="G16" s="26">
        <f t="shared" si="4"/>
        <v>0</v>
      </c>
      <c r="H16" s="26">
        <v>50000</v>
      </c>
      <c r="I16" s="27">
        <f t="shared" si="5"/>
        <v>50000</v>
      </c>
      <c r="J16" s="28"/>
      <c r="K16" s="29">
        <v>0.01</v>
      </c>
      <c r="L16" s="30">
        <f t="shared" si="0"/>
        <v>50000</v>
      </c>
      <c r="M16" s="31">
        <v>0</v>
      </c>
      <c r="N16" s="31">
        <f t="shared" si="23"/>
        <v>0</v>
      </c>
      <c r="O16" s="31">
        <f t="shared" si="2"/>
        <v>50000</v>
      </c>
      <c r="P16" s="8" t="s">
        <v>88</v>
      </c>
      <c r="Q16" s="9">
        <f t="shared" si="7"/>
        <v>50000</v>
      </c>
      <c r="R16" s="9">
        <f t="shared" si="8"/>
        <v>50000</v>
      </c>
      <c r="S16" s="9">
        <f t="shared" si="9"/>
        <v>50000</v>
      </c>
      <c r="T16" s="9">
        <f t="shared" si="10"/>
        <v>50000</v>
      </c>
      <c r="U16" s="9">
        <f t="shared" si="11"/>
        <v>50000</v>
      </c>
      <c r="V16" s="9">
        <f t="shared" si="12"/>
        <v>50000</v>
      </c>
      <c r="W16" s="9">
        <f t="shared" si="13"/>
        <v>50000</v>
      </c>
      <c r="X16" s="9">
        <f t="shared" si="14"/>
        <v>50000</v>
      </c>
      <c r="Y16" s="31">
        <f t="shared" si="3"/>
        <v>0</v>
      </c>
      <c r="Z16" s="31" t="str">
        <f t="shared" si="6"/>
        <v>T11</v>
      </c>
      <c r="AA16" s="33">
        <f t="shared" si="15"/>
        <v>0</v>
      </c>
      <c r="AB16" s="33">
        <f t="shared" si="16"/>
        <v>0</v>
      </c>
      <c r="AC16" s="33">
        <f t="shared" si="17"/>
        <v>0</v>
      </c>
      <c r="AD16" s="33">
        <f t="shared" si="18"/>
        <v>0</v>
      </c>
      <c r="AE16" s="33">
        <f t="shared" si="19"/>
        <v>0</v>
      </c>
      <c r="AF16" s="33">
        <f t="shared" si="20"/>
        <v>0</v>
      </c>
      <c r="AG16" s="33">
        <f t="shared" si="21"/>
        <v>0</v>
      </c>
      <c r="AH16" s="33">
        <f t="shared" si="22"/>
        <v>0</v>
      </c>
    </row>
    <row r="17" spans="1:34" s="32" customFormat="1" ht="18" customHeight="1">
      <c r="A17" s="22" t="s">
        <v>42</v>
      </c>
      <c r="B17" s="23">
        <v>11</v>
      </c>
      <c r="C17" s="23">
        <v>21</v>
      </c>
      <c r="D17" s="23" t="s">
        <v>138</v>
      </c>
      <c r="E17" s="23">
        <v>12</v>
      </c>
      <c r="F17" s="25" t="s">
        <v>117</v>
      </c>
      <c r="G17" s="26">
        <f t="shared" si="4"/>
        <v>300000</v>
      </c>
      <c r="H17" s="26">
        <v>50000</v>
      </c>
      <c r="I17" s="27">
        <f t="shared" si="5"/>
        <v>350000</v>
      </c>
      <c r="J17" s="28"/>
      <c r="K17" s="29">
        <v>0.01</v>
      </c>
      <c r="L17" s="30">
        <f t="shared" si="0"/>
        <v>50000</v>
      </c>
      <c r="M17" s="31">
        <v>0</v>
      </c>
      <c r="N17" s="31">
        <f t="shared" si="23"/>
        <v>0</v>
      </c>
      <c r="O17" s="31">
        <f t="shared" si="2"/>
        <v>50000</v>
      </c>
      <c r="P17" s="8" t="s">
        <v>89</v>
      </c>
      <c r="Q17" s="9">
        <f t="shared" si="7"/>
        <v>50000</v>
      </c>
      <c r="R17" s="9">
        <f t="shared" si="8"/>
        <v>50000</v>
      </c>
      <c r="S17" s="9">
        <f t="shared" si="9"/>
        <v>50000</v>
      </c>
      <c r="T17" s="9">
        <f t="shared" si="10"/>
        <v>50000</v>
      </c>
      <c r="U17" s="9">
        <f t="shared" si="11"/>
        <v>50000</v>
      </c>
      <c r="V17" s="9">
        <f t="shared" si="12"/>
        <v>50000</v>
      </c>
      <c r="W17" s="9">
        <f t="shared" si="13"/>
        <v>50000</v>
      </c>
      <c r="X17" s="9">
        <f t="shared" si="14"/>
        <v>50000</v>
      </c>
      <c r="Y17" s="31">
        <f t="shared" si="3"/>
        <v>0</v>
      </c>
      <c r="Z17" s="31" t="str">
        <f t="shared" si="6"/>
        <v>T12</v>
      </c>
      <c r="AA17" s="33">
        <f t="shared" si="15"/>
        <v>0</v>
      </c>
      <c r="AB17" s="33">
        <f t="shared" si="16"/>
        <v>0</v>
      </c>
      <c r="AC17" s="33">
        <f t="shared" si="17"/>
        <v>0</v>
      </c>
      <c r="AD17" s="33">
        <f t="shared" si="18"/>
        <v>0</v>
      </c>
      <c r="AE17" s="33">
        <f t="shared" si="19"/>
        <v>0</v>
      </c>
      <c r="AF17" s="33">
        <f t="shared" si="20"/>
        <v>0</v>
      </c>
      <c r="AG17" s="33">
        <f t="shared" si="21"/>
        <v>0</v>
      </c>
      <c r="AH17" s="33">
        <f t="shared" si="22"/>
        <v>0</v>
      </c>
    </row>
    <row r="18" spans="1:34" s="32" customFormat="1" ht="18" customHeight="1">
      <c r="A18" s="22" t="s">
        <v>6</v>
      </c>
      <c r="B18" s="23">
        <v>11</v>
      </c>
      <c r="C18" s="23">
        <v>20</v>
      </c>
      <c r="D18" s="23"/>
      <c r="E18" s="23">
        <v>13</v>
      </c>
      <c r="F18" s="25" t="s">
        <v>117</v>
      </c>
      <c r="G18" s="26">
        <f t="shared" si="4"/>
        <v>0</v>
      </c>
      <c r="H18" s="26">
        <v>50000</v>
      </c>
      <c r="I18" s="27">
        <f t="shared" si="5"/>
        <v>50000</v>
      </c>
      <c r="J18" s="28"/>
      <c r="K18" s="29">
        <v>0.01</v>
      </c>
      <c r="L18" s="30">
        <f t="shared" si="0"/>
        <v>50000</v>
      </c>
      <c r="M18" s="31">
        <v>0</v>
      </c>
      <c r="N18" s="31">
        <f t="shared" si="23"/>
        <v>0</v>
      </c>
      <c r="O18" s="31">
        <f t="shared" si="2"/>
        <v>50000</v>
      </c>
      <c r="P18" s="8" t="s">
        <v>90</v>
      </c>
      <c r="Q18" s="9">
        <f t="shared" si="7"/>
        <v>50000</v>
      </c>
      <c r="R18" s="9">
        <f t="shared" si="8"/>
        <v>50000</v>
      </c>
      <c r="S18" s="9">
        <f t="shared" si="9"/>
        <v>50000</v>
      </c>
      <c r="T18" s="9">
        <f t="shared" si="10"/>
        <v>50000</v>
      </c>
      <c r="U18" s="9">
        <f t="shared" si="11"/>
        <v>50000</v>
      </c>
      <c r="V18" s="9">
        <f t="shared" si="12"/>
        <v>50000</v>
      </c>
      <c r="W18" s="9">
        <f t="shared" si="13"/>
        <v>50000</v>
      </c>
      <c r="X18" s="9">
        <f t="shared" si="14"/>
        <v>50000</v>
      </c>
      <c r="Y18" s="31">
        <f t="shared" si="3"/>
        <v>0</v>
      </c>
      <c r="Z18" s="31" t="str">
        <f t="shared" si="6"/>
        <v>T13</v>
      </c>
      <c r="AA18" s="33">
        <f t="shared" si="15"/>
        <v>0</v>
      </c>
      <c r="AB18" s="33">
        <f t="shared" si="16"/>
        <v>0</v>
      </c>
      <c r="AC18" s="33">
        <f t="shared" si="17"/>
        <v>0</v>
      </c>
      <c r="AD18" s="33">
        <f t="shared" si="18"/>
        <v>0</v>
      </c>
      <c r="AE18" s="33">
        <f t="shared" si="19"/>
        <v>0</v>
      </c>
      <c r="AF18" s="33">
        <f t="shared" si="20"/>
        <v>0</v>
      </c>
      <c r="AG18" s="33">
        <f t="shared" si="21"/>
        <v>0</v>
      </c>
      <c r="AH18" s="33">
        <f t="shared" si="22"/>
        <v>0</v>
      </c>
    </row>
    <row r="19" spans="1:34" s="32" customFormat="1" ht="18" customHeight="1">
      <c r="A19" s="22"/>
      <c r="B19" s="23">
        <v>0</v>
      </c>
      <c r="C19" s="23" t="s">
        <v>117</v>
      </c>
      <c r="D19" s="23">
        <v>0</v>
      </c>
      <c r="E19" s="23" t="s">
        <v>117</v>
      </c>
      <c r="F19" s="25" t="s">
        <v>117</v>
      </c>
      <c r="G19" s="26">
        <f t="shared" si="4"/>
        <v>0</v>
      </c>
      <c r="H19" s="26">
        <v>50000</v>
      </c>
      <c r="I19" s="27">
        <f t="shared" si="5"/>
        <v>50000</v>
      </c>
      <c r="J19" s="28"/>
      <c r="K19" s="29">
        <v>0.01</v>
      </c>
      <c r="L19" s="30">
        <f t="shared" si="0"/>
        <v>50000</v>
      </c>
      <c r="M19" s="31">
        <v>0</v>
      </c>
      <c r="N19" s="31">
        <f t="shared" si="23"/>
        <v>0</v>
      </c>
      <c r="O19" s="31">
        <f t="shared" si="2"/>
        <v>50000</v>
      </c>
      <c r="P19" s="8" t="s">
        <v>91</v>
      </c>
      <c r="Q19" s="9">
        <f t="shared" si="7"/>
        <v>50000</v>
      </c>
      <c r="R19" s="9">
        <f t="shared" si="8"/>
        <v>50000</v>
      </c>
      <c r="S19" s="9">
        <f t="shared" si="9"/>
        <v>50000</v>
      </c>
      <c r="T19" s="9">
        <f t="shared" si="10"/>
        <v>50000</v>
      </c>
      <c r="U19" s="9">
        <f t="shared" si="11"/>
        <v>50000</v>
      </c>
      <c r="V19" s="9">
        <f t="shared" si="12"/>
        <v>50000</v>
      </c>
      <c r="W19" s="9">
        <f t="shared" si="13"/>
        <v>50000</v>
      </c>
      <c r="X19" s="9">
        <f t="shared" si="14"/>
        <v>50000</v>
      </c>
      <c r="Y19" s="31">
        <f t="shared" si="3"/>
        <v>0</v>
      </c>
      <c r="Z19" s="31" t="str">
        <f t="shared" si="6"/>
        <v>T14</v>
      </c>
      <c r="AA19" s="33">
        <f t="shared" si="15"/>
        <v>0</v>
      </c>
      <c r="AB19" s="33">
        <f t="shared" si="16"/>
        <v>0</v>
      </c>
      <c r="AC19" s="33">
        <f t="shared" si="17"/>
        <v>0</v>
      </c>
      <c r="AD19" s="33">
        <f t="shared" si="18"/>
        <v>0</v>
      </c>
      <c r="AE19" s="33">
        <f t="shared" si="19"/>
        <v>0</v>
      </c>
      <c r="AF19" s="33">
        <f t="shared" si="20"/>
        <v>0</v>
      </c>
      <c r="AG19" s="33">
        <f t="shared" si="21"/>
        <v>0</v>
      </c>
      <c r="AH19" s="33">
        <f t="shared" si="22"/>
        <v>0</v>
      </c>
    </row>
    <row r="20" spans="1:34" s="32" customFormat="1" ht="18" customHeight="1">
      <c r="A20" s="22"/>
      <c r="B20" s="23">
        <v>0</v>
      </c>
      <c r="C20" s="23" t="s">
        <v>117</v>
      </c>
      <c r="D20" s="23">
        <v>0</v>
      </c>
      <c r="E20" s="23" t="s">
        <v>117</v>
      </c>
      <c r="F20" s="25" t="s">
        <v>117</v>
      </c>
      <c r="G20" s="26">
        <f t="shared" si="4"/>
        <v>0</v>
      </c>
      <c r="H20" s="26">
        <v>50000</v>
      </c>
      <c r="I20" s="27">
        <f t="shared" si="5"/>
        <v>50000</v>
      </c>
      <c r="J20" s="28"/>
      <c r="K20" s="29">
        <v>0.01</v>
      </c>
      <c r="L20" s="30">
        <f t="shared" si="0"/>
        <v>50000</v>
      </c>
      <c r="M20" s="31">
        <v>0</v>
      </c>
      <c r="N20" s="31" t="e">
        <f t="shared" si="23"/>
        <v>#N/A</v>
      </c>
      <c r="O20" s="31" t="e">
        <f t="shared" si="2"/>
        <v>#N/A</v>
      </c>
      <c r="P20" s="8" t="s">
        <v>92</v>
      </c>
      <c r="Q20" s="9">
        <f t="shared" si="7"/>
        <v>50000</v>
      </c>
      <c r="R20" s="9">
        <f t="shared" si="8"/>
        <v>50000</v>
      </c>
      <c r="S20" s="9">
        <f t="shared" si="9"/>
        <v>50000</v>
      </c>
      <c r="T20" s="9">
        <f t="shared" si="10"/>
        <v>50000</v>
      </c>
      <c r="U20" s="9">
        <f t="shared" si="11"/>
        <v>50000</v>
      </c>
      <c r="V20" s="9">
        <f t="shared" si="12"/>
        <v>50000</v>
      </c>
      <c r="W20" s="9">
        <f t="shared" si="13"/>
        <v>50000</v>
      </c>
      <c r="X20" s="9">
        <f t="shared" si="14"/>
        <v>50000</v>
      </c>
      <c r="Y20" s="31">
        <f t="shared" si="3"/>
        <v>0</v>
      </c>
      <c r="Z20" s="31" t="str">
        <f t="shared" si="6"/>
        <v>T15</v>
      </c>
      <c r="AA20" s="33">
        <f t="shared" si="15"/>
        <v>0</v>
      </c>
      <c r="AB20" s="33">
        <f t="shared" si="16"/>
        <v>0</v>
      </c>
      <c r="AC20" s="33">
        <f t="shared" si="17"/>
        <v>0</v>
      </c>
      <c r="AD20" s="33">
        <f t="shared" si="18"/>
        <v>0</v>
      </c>
      <c r="AE20" s="33">
        <f t="shared" si="19"/>
        <v>0</v>
      </c>
      <c r="AF20" s="33">
        <f t="shared" si="20"/>
        <v>0</v>
      </c>
      <c r="AG20" s="33">
        <f t="shared" si="21"/>
        <v>0</v>
      </c>
      <c r="AH20" s="33">
        <f t="shared" si="22"/>
        <v>0</v>
      </c>
    </row>
    <row r="21" spans="1:34" s="32" customFormat="1" ht="18" customHeight="1">
      <c r="A21" s="22"/>
      <c r="B21" s="23">
        <v>0</v>
      </c>
      <c r="C21" s="23" t="s">
        <v>117</v>
      </c>
      <c r="D21" s="23">
        <v>0</v>
      </c>
      <c r="E21" s="23" t="s">
        <v>117</v>
      </c>
      <c r="F21" s="25" t="s">
        <v>117</v>
      </c>
      <c r="G21" s="26">
        <f t="shared" si="4"/>
        <v>0</v>
      </c>
      <c r="H21" s="26">
        <v>50000</v>
      </c>
      <c r="I21" s="27">
        <f t="shared" si="5"/>
        <v>50000</v>
      </c>
      <c r="J21" s="28"/>
      <c r="K21" s="29">
        <v>0.01</v>
      </c>
      <c r="L21" s="30">
        <f t="shared" si="0"/>
        <v>50000</v>
      </c>
      <c r="M21" s="31">
        <v>0</v>
      </c>
      <c r="N21" s="31" t="e">
        <f t="shared" si="23"/>
        <v>#N/A</v>
      </c>
      <c r="O21" s="31" t="e">
        <f t="shared" si="2"/>
        <v>#N/A</v>
      </c>
      <c r="P21" s="8" t="s">
        <v>93</v>
      </c>
      <c r="Q21" s="9">
        <f t="shared" si="7"/>
        <v>50000</v>
      </c>
      <c r="R21" s="9">
        <f t="shared" si="8"/>
        <v>50000</v>
      </c>
      <c r="S21" s="9">
        <f t="shared" si="9"/>
        <v>50000</v>
      </c>
      <c r="T21" s="9">
        <f t="shared" si="10"/>
        <v>50000</v>
      </c>
      <c r="U21" s="9">
        <f t="shared" si="11"/>
        <v>50000</v>
      </c>
      <c r="V21" s="9">
        <f t="shared" si="12"/>
        <v>50000</v>
      </c>
      <c r="W21" s="9">
        <f t="shared" si="13"/>
        <v>50000</v>
      </c>
      <c r="X21" s="9">
        <f t="shared" si="14"/>
        <v>50000</v>
      </c>
      <c r="Y21" s="31">
        <f t="shared" si="3"/>
        <v>0</v>
      </c>
      <c r="Z21" s="31" t="str">
        <f t="shared" si="6"/>
        <v>T16</v>
      </c>
      <c r="AA21" s="33">
        <f t="shared" si="15"/>
        <v>0</v>
      </c>
      <c r="AB21" s="33">
        <f t="shared" si="16"/>
        <v>0</v>
      </c>
      <c r="AC21" s="33">
        <f t="shared" si="17"/>
        <v>0</v>
      </c>
      <c r="AD21" s="33">
        <f t="shared" si="18"/>
        <v>0</v>
      </c>
      <c r="AE21" s="33">
        <f t="shared" si="19"/>
        <v>0</v>
      </c>
      <c r="AF21" s="33">
        <f t="shared" si="20"/>
        <v>0</v>
      </c>
      <c r="AG21" s="33">
        <f t="shared" si="21"/>
        <v>0</v>
      </c>
      <c r="AH21" s="33">
        <f t="shared" si="22"/>
        <v>0</v>
      </c>
    </row>
    <row r="22" spans="1:34" s="8" customFormat="1" ht="18" customHeight="1">
      <c r="A22" s="22"/>
      <c r="B22" s="23">
        <v>0</v>
      </c>
      <c r="C22" s="23" t="s">
        <v>117</v>
      </c>
      <c r="D22" s="23">
        <v>0</v>
      </c>
      <c r="E22" s="23" t="s">
        <v>117</v>
      </c>
      <c r="F22" s="25" t="s">
        <v>117</v>
      </c>
      <c r="G22" s="26">
        <f t="shared" si="4"/>
        <v>0</v>
      </c>
      <c r="H22" s="26">
        <v>50000</v>
      </c>
      <c r="I22" s="27">
        <f t="shared" si="5"/>
        <v>50000</v>
      </c>
      <c r="J22" s="28"/>
      <c r="K22" s="29">
        <v>0.01</v>
      </c>
      <c r="L22" s="30">
        <f t="shared" si="0"/>
        <v>50000</v>
      </c>
      <c r="M22" s="31">
        <v>0</v>
      </c>
      <c r="N22" s="31" t="e">
        <f t="shared" si="23"/>
        <v>#N/A</v>
      </c>
      <c r="O22" s="31" t="e">
        <f t="shared" si="2"/>
        <v>#N/A</v>
      </c>
      <c r="P22" s="8" t="s">
        <v>94</v>
      </c>
      <c r="Q22" s="9">
        <f t="shared" si="7"/>
        <v>50000</v>
      </c>
      <c r="R22" s="9">
        <f t="shared" si="8"/>
        <v>50000</v>
      </c>
      <c r="S22" s="9">
        <f t="shared" si="9"/>
        <v>50000</v>
      </c>
      <c r="T22" s="9">
        <f t="shared" si="10"/>
        <v>50000</v>
      </c>
      <c r="U22" s="9">
        <f t="shared" si="11"/>
        <v>50000</v>
      </c>
      <c r="V22" s="9">
        <f t="shared" si="12"/>
        <v>50000</v>
      </c>
      <c r="W22" s="9">
        <f t="shared" si="13"/>
        <v>50000</v>
      </c>
      <c r="X22" s="9">
        <f t="shared" si="14"/>
        <v>44444.444444444445</v>
      </c>
      <c r="Y22" s="31">
        <f t="shared" si="3"/>
        <v>0</v>
      </c>
      <c r="Z22" s="31" t="str">
        <f t="shared" si="6"/>
        <v>T17</v>
      </c>
      <c r="AA22" s="33">
        <f t="shared" si="15"/>
        <v>0</v>
      </c>
      <c r="AB22" s="33">
        <f t="shared" si="16"/>
        <v>0</v>
      </c>
      <c r="AC22" s="33">
        <f t="shared" si="17"/>
        <v>0</v>
      </c>
      <c r="AD22" s="33">
        <f t="shared" si="18"/>
        <v>0</v>
      </c>
      <c r="AE22" s="33">
        <f t="shared" si="19"/>
        <v>0</v>
      </c>
      <c r="AF22" s="33">
        <f t="shared" si="20"/>
        <v>0</v>
      </c>
      <c r="AG22" s="33">
        <f t="shared" si="21"/>
        <v>0</v>
      </c>
      <c r="AH22" s="33">
        <f t="shared" si="22"/>
        <v>0</v>
      </c>
    </row>
    <row r="23" spans="1:34" s="8" customFormat="1" ht="18" customHeight="1">
      <c r="A23" s="22"/>
      <c r="B23" s="23">
        <v>0</v>
      </c>
      <c r="C23" s="23" t="s">
        <v>117</v>
      </c>
      <c r="D23" s="23">
        <v>0</v>
      </c>
      <c r="E23" s="23" t="s">
        <v>117</v>
      </c>
      <c r="F23" s="25" t="s">
        <v>117</v>
      </c>
      <c r="G23" s="26">
        <f t="shared" si="4"/>
        <v>0</v>
      </c>
      <c r="H23" s="26">
        <v>50000</v>
      </c>
      <c r="I23" s="27">
        <f t="shared" si="5"/>
        <v>50000</v>
      </c>
      <c r="J23" s="28"/>
      <c r="K23" s="29">
        <v>0.01</v>
      </c>
      <c r="L23" s="30">
        <f t="shared" si="0"/>
        <v>50000</v>
      </c>
      <c r="M23" s="31">
        <v>0</v>
      </c>
      <c r="N23" s="31" t="e">
        <f t="shared" si="23"/>
        <v>#N/A</v>
      </c>
      <c r="O23" s="31" t="e">
        <f t="shared" si="2"/>
        <v>#N/A</v>
      </c>
      <c r="P23" s="8" t="s">
        <v>95</v>
      </c>
      <c r="Q23" s="9">
        <f t="shared" si="7"/>
        <v>50000</v>
      </c>
      <c r="R23" s="9">
        <f t="shared" si="8"/>
        <v>50000</v>
      </c>
      <c r="S23" s="9">
        <f t="shared" si="9"/>
        <v>50000</v>
      </c>
      <c r="T23" s="9">
        <f t="shared" si="10"/>
        <v>50000</v>
      </c>
      <c r="U23" s="9">
        <f t="shared" si="11"/>
        <v>50000</v>
      </c>
      <c r="V23" s="9">
        <f t="shared" si="12"/>
        <v>50000</v>
      </c>
      <c r="W23" s="9">
        <f t="shared" si="13"/>
        <v>43750</v>
      </c>
      <c r="X23" s="9">
        <f t="shared" si="14"/>
        <v>38888.888888888891</v>
      </c>
      <c r="Y23" s="31">
        <f t="shared" si="3"/>
        <v>0</v>
      </c>
      <c r="Z23" s="31" t="str">
        <f t="shared" si="6"/>
        <v>T18</v>
      </c>
      <c r="AA23" s="33">
        <f t="shared" si="15"/>
        <v>0</v>
      </c>
      <c r="AB23" s="33">
        <f t="shared" si="16"/>
        <v>0</v>
      </c>
      <c r="AC23" s="33">
        <f t="shared" si="17"/>
        <v>0</v>
      </c>
      <c r="AD23" s="33">
        <f t="shared" si="18"/>
        <v>0</v>
      </c>
      <c r="AE23" s="33">
        <f t="shared" si="19"/>
        <v>0</v>
      </c>
      <c r="AF23" s="33">
        <f t="shared" si="20"/>
        <v>0</v>
      </c>
      <c r="AG23" s="33">
        <f t="shared" si="21"/>
        <v>0</v>
      </c>
      <c r="AH23" s="33">
        <f t="shared" si="22"/>
        <v>0</v>
      </c>
    </row>
    <row r="24" spans="1:34" s="8" customFormat="1" ht="18" customHeight="1">
      <c r="A24" s="22"/>
      <c r="B24" s="23">
        <v>0</v>
      </c>
      <c r="C24" s="23"/>
      <c r="D24" s="23">
        <v>0</v>
      </c>
      <c r="E24" s="23" t="s">
        <v>117</v>
      </c>
      <c r="F24" s="25" t="s">
        <v>117</v>
      </c>
      <c r="G24" s="26">
        <f t="shared" si="4"/>
        <v>0</v>
      </c>
      <c r="H24" s="26">
        <v>50000</v>
      </c>
      <c r="I24" s="27">
        <f t="shared" si="5"/>
        <v>50000</v>
      </c>
      <c r="J24" s="28"/>
      <c r="K24" s="29">
        <v>0.01</v>
      </c>
      <c r="L24" s="30">
        <f t="shared" si="0"/>
        <v>50000</v>
      </c>
      <c r="M24" s="31">
        <v>0</v>
      </c>
      <c r="N24" s="31" t="e">
        <f t="shared" si="23"/>
        <v>#N/A</v>
      </c>
      <c r="O24" s="31" t="e">
        <f t="shared" si="2"/>
        <v>#N/A</v>
      </c>
      <c r="P24" s="8" t="s">
        <v>96</v>
      </c>
      <c r="Q24" s="9">
        <f t="shared" si="7"/>
        <v>50000</v>
      </c>
      <c r="R24" s="9">
        <f t="shared" si="8"/>
        <v>50000</v>
      </c>
      <c r="S24" s="9">
        <f t="shared" si="9"/>
        <v>50000</v>
      </c>
      <c r="T24" s="9">
        <f t="shared" si="10"/>
        <v>50000</v>
      </c>
      <c r="U24" s="9">
        <f t="shared" si="11"/>
        <v>50000</v>
      </c>
      <c r="V24" s="9">
        <f t="shared" si="12"/>
        <v>42857.142857142855</v>
      </c>
      <c r="W24" s="9">
        <f t="shared" si="13"/>
        <v>37500</v>
      </c>
      <c r="X24" s="9">
        <f t="shared" si="14"/>
        <v>33333.333333333336</v>
      </c>
      <c r="Y24" s="31">
        <f t="shared" si="3"/>
        <v>0</v>
      </c>
      <c r="Z24" s="31" t="str">
        <f t="shared" si="6"/>
        <v>T19</v>
      </c>
      <c r="AA24" s="33">
        <f t="shared" si="15"/>
        <v>0</v>
      </c>
      <c r="AB24" s="33">
        <f t="shared" si="16"/>
        <v>0</v>
      </c>
      <c r="AC24" s="33">
        <f t="shared" si="17"/>
        <v>0</v>
      </c>
      <c r="AD24" s="33">
        <f t="shared" si="18"/>
        <v>0</v>
      </c>
      <c r="AE24" s="33">
        <f t="shared" si="19"/>
        <v>0</v>
      </c>
      <c r="AF24" s="33">
        <f t="shared" si="20"/>
        <v>0</v>
      </c>
      <c r="AG24" s="33">
        <f t="shared" si="21"/>
        <v>0</v>
      </c>
      <c r="AH24" s="33">
        <f t="shared" si="22"/>
        <v>0</v>
      </c>
    </row>
    <row r="25" spans="1:34" s="8" customFormat="1" ht="18" customHeight="1">
      <c r="A25" s="22"/>
      <c r="B25" s="23">
        <v>0</v>
      </c>
      <c r="C25" s="23"/>
      <c r="D25" s="23">
        <v>0</v>
      </c>
      <c r="E25" s="23" t="s">
        <v>117</v>
      </c>
      <c r="F25" s="25" t="s">
        <v>117</v>
      </c>
      <c r="G25" s="26">
        <f t="shared" si="4"/>
        <v>0</v>
      </c>
      <c r="H25" s="26">
        <v>50000</v>
      </c>
      <c r="I25" s="27">
        <f t="shared" si="5"/>
        <v>50000</v>
      </c>
      <c r="J25" s="28"/>
      <c r="K25" s="29">
        <v>0.01</v>
      </c>
      <c r="L25" s="30">
        <f t="shared" si="0"/>
        <v>50000</v>
      </c>
      <c r="M25" s="31">
        <v>0</v>
      </c>
      <c r="N25" s="31" t="e">
        <f t="shared" si="23"/>
        <v>#N/A</v>
      </c>
      <c r="O25" s="31" t="e">
        <f t="shared" si="2"/>
        <v>#N/A</v>
      </c>
      <c r="P25" s="8" t="s">
        <v>97</v>
      </c>
      <c r="Q25" s="9">
        <f t="shared" si="7"/>
        <v>50000</v>
      </c>
      <c r="R25" s="9">
        <f t="shared" si="8"/>
        <v>50000</v>
      </c>
      <c r="S25" s="9">
        <f t="shared" si="9"/>
        <v>50000</v>
      </c>
      <c r="T25" s="9">
        <f t="shared" si="10"/>
        <v>50000</v>
      </c>
      <c r="U25" s="9">
        <f t="shared" si="11"/>
        <v>41666.666666666664</v>
      </c>
      <c r="V25" s="9">
        <f t="shared" si="12"/>
        <v>35714.285714285717</v>
      </c>
      <c r="W25" s="9">
        <f t="shared" si="13"/>
        <v>31250</v>
      </c>
      <c r="X25" s="9">
        <f t="shared" si="14"/>
        <v>27777.777777777777</v>
      </c>
      <c r="Y25" s="31">
        <f t="shared" si="3"/>
        <v>0</v>
      </c>
      <c r="Z25" s="31" t="str">
        <f t="shared" si="6"/>
        <v>T20</v>
      </c>
      <c r="AA25" s="33">
        <f t="shared" si="15"/>
        <v>0</v>
      </c>
      <c r="AB25" s="33">
        <f t="shared" si="16"/>
        <v>0</v>
      </c>
      <c r="AC25" s="33">
        <f t="shared" si="17"/>
        <v>0</v>
      </c>
      <c r="AD25" s="33">
        <f t="shared" si="18"/>
        <v>0</v>
      </c>
      <c r="AE25" s="33">
        <f t="shared" si="19"/>
        <v>0</v>
      </c>
      <c r="AF25" s="33">
        <f t="shared" si="20"/>
        <v>0</v>
      </c>
      <c r="AG25" s="33">
        <f t="shared" si="21"/>
        <v>0</v>
      </c>
      <c r="AH25" s="33">
        <f t="shared" si="22"/>
        <v>0</v>
      </c>
    </row>
    <row r="26" spans="1:34" s="8" customFormat="1" ht="18" customHeight="1">
      <c r="A26" s="22"/>
      <c r="B26" s="23">
        <v>0</v>
      </c>
      <c r="C26" s="23"/>
      <c r="D26" s="23">
        <v>0</v>
      </c>
      <c r="E26" s="23" t="s">
        <v>117</v>
      </c>
      <c r="F26" s="25" t="s">
        <v>117</v>
      </c>
      <c r="G26" s="26">
        <f t="shared" si="4"/>
        <v>0</v>
      </c>
      <c r="H26" s="26">
        <v>50000</v>
      </c>
      <c r="I26" s="27">
        <f t="shared" si="5"/>
        <v>50000</v>
      </c>
      <c r="J26" s="28"/>
      <c r="K26" s="29">
        <v>0.01</v>
      </c>
      <c r="L26" s="30">
        <f t="shared" si="0"/>
        <v>50000</v>
      </c>
      <c r="M26" s="31">
        <v>0</v>
      </c>
      <c r="N26" s="31" t="e">
        <f t="shared" si="23"/>
        <v>#N/A</v>
      </c>
      <c r="O26" s="31" t="e">
        <f>IF(E26=0,0,IF(E26=E25,VLOOKUP(E26,P:X,VLOOKUP(E26,P:Y,10,0),0),IF(P26=E26,VLOOKUP(E26,P:X,VLOOKUP(E26,P:Y,10,0),0),L26)))</f>
        <v>#N/A</v>
      </c>
      <c r="P26" s="8" t="s">
        <v>98</v>
      </c>
      <c r="Q26" s="9">
        <f t="shared" si="7"/>
        <v>50000</v>
      </c>
      <c r="R26" s="9">
        <f t="shared" si="8"/>
        <v>50000</v>
      </c>
      <c r="S26" s="9">
        <f t="shared" si="9"/>
        <v>50000</v>
      </c>
      <c r="T26" s="9">
        <f t="shared" si="10"/>
        <v>40000</v>
      </c>
      <c r="U26" s="9">
        <f t="shared" si="11"/>
        <v>33333.333333333336</v>
      </c>
      <c r="V26" s="9">
        <f t="shared" si="12"/>
        <v>28571.428571428572</v>
      </c>
      <c r="W26" s="9">
        <f t="shared" si="13"/>
        <v>25000</v>
      </c>
      <c r="X26" s="9">
        <f t="shared" si="14"/>
        <v>22222.222222222223</v>
      </c>
      <c r="Y26" s="31">
        <f t="shared" si="3"/>
        <v>0</v>
      </c>
      <c r="Z26" s="31" t="str">
        <f t="shared" si="6"/>
        <v>T21</v>
      </c>
      <c r="AA26" s="33">
        <f t="shared" si="15"/>
        <v>0</v>
      </c>
      <c r="AB26" s="33">
        <f t="shared" si="16"/>
        <v>0</v>
      </c>
      <c r="AC26" s="33">
        <f t="shared" si="17"/>
        <v>0</v>
      </c>
      <c r="AD26" s="33">
        <f t="shared" si="18"/>
        <v>0</v>
      </c>
      <c r="AE26" s="33">
        <f t="shared" si="19"/>
        <v>0</v>
      </c>
      <c r="AF26" s="33">
        <f t="shared" si="20"/>
        <v>0</v>
      </c>
      <c r="AG26" s="33">
        <f t="shared" si="21"/>
        <v>0</v>
      </c>
      <c r="AH26" s="33">
        <f t="shared" si="22"/>
        <v>0</v>
      </c>
    </row>
    <row r="27" spans="1:34" s="8" customFormat="1" ht="18" customHeight="1">
      <c r="A27" s="22"/>
      <c r="B27" s="23">
        <v>0</v>
      </c>
      <c r="C27" s="23"/>
      <c r="D27" s="23">
        <v>0</v>
      </c>
      <c r="E27" s="23" t="s">
        <v>117</v>
      </c>
      <c r="F27" s="25" t="s">
        <v>117</v>
      </c>
      <c r="G27" s="26">
        <f t="shared" si="4"/>
        <v>0</v>
      </c>
      <c r="H27" s="26">
        <v>50000</v>
      </c>
      <c r="I27" s="27">
        <f t="shared" si="5"/>
        <v>50000</v>
      </c>
      <c r="J27" s="28"/>
      <c r="K27" s="29">
        <v>0.01</v>
      </c>
      <c r="L27" s="30">
        <f t="shared" si="0"/>
        <v>50000</v>
      </c>
      <c r="M27" s="31">
        <v>0</v>
      </c>
      <c r="N27" s="31" t="e">
        <f t="shared" si="23"/>
        <v>#N/A</v>
      </c>
      <c r="O27" s="31" t="e">
        <f t="shared" ref="O27:O29" si="24">IF(E27=0,0,IF(E27=E26,VLOOKUP(E27,P:X,VLOOKUP(E27,P:Y,10,0),0),IF(P27=E27,VLOOKUP(E27,P:X,VLOOKUP(E27,P:Y,10,0),0),L27)))</f>
        <v>#N/A</v>
      </c>
      <c r="P27" s="8" t="s">
        <v>99</v>
      </c>
      <c r="Q27" s="9">
        <f t="shared" si="7"/>
        <v>50000</v>
      </c>
      <c r="R27" s="9">
        <f t="shared" si="8"/>
        <v>50000</v>
      </c>
      <c r="S27" s="9">
        <f t="shared" si="9"/>
        <v>37500</v>
      </c>
      <c r="T27" s="9">
        <f t="shared" si="10"/>
        <v>30000</v>
      </c>
      <c r="U27" s="9">
        <f t="shared" si="11"/>
        <v>25000</v>
      </c>
      <c r="V27" s="9">
        <f t="shared" si="12"/>
        <v>21428.571428571428</v>
      </c>
      <c r="W27" s="9">
        <f t="shared" si="13"/>
        <v>18750</v>
      </c>
      <c r="X27" s="9">
        <f t="shared" si="14"/>
        <v>16666.666666666668</v>
      </c>
      <c r="Y27" s="31">
        <f t="shared" si="3"/>
        <v>0</v>
      </c>
      <c r="Z27" s="31" t="str">
        <f t="shared" si="6"/>
        <v>T22</v>
      </c>
      <c r="AA27" s="33">
        <f t="shared" si="15"/>
        <v>0</v>
      </c>
      <c r="AB27" s="33">
        <f t="shared" si="16"/>
        <v>0</v>
      </c>
      <c r="AC27" s="33">
        <f t="shared" si="17"/>
        <v>0</v>
      </c>
      <c r="AD27" s="33">
        <f t="shared" si="18"/>
        <v>0</v>
      </c>
      <c r="AE27" s="33">
        <f t="shared" si="19"/>
        <v>0</v>
      </c>
      <c r="AF27" s="33">
        <f t="shared" si="20"/>
        <v>0</v>
      </c>
      <c r="AG27" s="33">
        <f t="shared" si="21"/>
        <v>0</v>
      </c>
      <c r="AH27" s="33">
        <f t="shared" si="22"/>
        <v>0</v>
      </c>
    </row>
    <row r="28" spans="1:34" s="8" customFormat="1" ht="18" customHeight="1">
      <c r="A28" s="22" t="s">
        <v>117</v>
      </c>
      <c r="B28" s="23" t="s">
        <v>117</v>
      </c>
      <c r="C28" s="23" t="s">
        <v>117</v>
      </c>
      <c r="D28" s="23">
        <v>0</v>
      </c>
      <c r="E28" s="23" t="s">
        <v>117</v>
      </c>
      <c r="F28" s="25" t="s">
        <v>117</v>
      </c>
      <c r="G28" s="26">
        <f t="shared" si="4"/>
        <v>0</v>
      </c>
      <c r="H28" s="26">
        <v>50000</v>
      </c>
      <c r="I28" s="27">
        <f t="shared" si="5"/>
        <v>50000</v>
      </c>
      <c r="J28" s="28"/>
      <c r="K28" s="29">
        <v>0.01</v>
      </c>
      <c r="L28" s="30">
        <f t="shared" si="0"/>
        <v>50000</v>
      </c>
      <c r="M28" s="31">
        <v>0</v>
      </c>
      <c r="N28" s="31" t="e">
        <f t="shared" si="23"/>
        <v>#N/A</v>
      </c>
      <c r="O28" s="31" t="e">
        <f t="shared" si="24"/>
        <v>#N/A</v>
      </c>
      <c r="P28" s="8" t="s">
        <v>100</v>
      </c>
      <c r="Q28" s="9">
        <f t="shared" si="7"/>
        <v>50000</v>
      </c>
      <c r="R28" s="9">
        <f t="shared" si="8"/>
        <v>33333.333333333336</v>
      </c>
      <c r="S28" s="9">
        <f t="shared" si="9"/>
        <v>25000</v>
      </c>
      <c r="T28" s="9">
        <f t="shared" si="10"/>
        <v>20000</v>
      </c>
      <c r="U28" s="9">
        <f t="shared" si="11"/>
        <v>16666.666666666668</v>
      </c>
      <c r="V28" s="9">
        <f t="shared" si="12"/>
        <v>14285.714285714286</v>
      </c>
      <c r="W28" s="9">
        <f t="shared" si="13"/>
        <v>12500</v>
      </c>
      <c r="X28" s="9">
        <f t="shared" si="14"/>
        <v>11111.111111111111</v>
      </c>
      <c r="Y28" s="31">
        <f t="shared" si="3"/>
        <v>0</v>
      </c>
      <c r="Z28" s="31" t="str">
        <f t="shared" si="6"/>
        <v>T23</v>
      </c>
      <c r="AA28" s="33">
        <f t="shared" si="15"/>
        <v>0</v>
      </c>
      <c r="AB28" s="33">
        <f t="shared" si="16"/>
        <v>0</v>
      </c>
      <c r="AC28" s="33">
        <f t="shared" si="17"/>
        <v>0</v>
      </c>
      <c r="AD28" s="33">
        <f t="shared" si="18"/>
        <v>0</v>
      </c>
      <c r="AE28" s="33">
        <f t="shared" si="19"/>
        <v>0</v>
      </c>
      <c r="AF28" s="33">
        <f t="shared" si="20"/>
        <v>0</v>
      </c>
      <c r="AG28" s="33">
        <f t="shared" si="21"/>
        <v>0</v>
      </c>
      <c r="AH28" s="33">
        <f t="shared" si="22"/>
        <v>0</v>
      </c>
    </row>
    <row r="29" spans="1:34" s="8" customFormat="1" ht="18" customHeight="1">
      <c r="A29" s="22" t="s">
        <v>117</v>
      </c>
      <c r="B29" s="23" t="s">
        <v>117</v>
      </c>
      <c r="C29" s="23" t="s">
        <v>117</v>
      </c>
      <c r="D29" s="23">
        <v>0</v>
      </c>
      <c r="E29" s="23" t="s">
        <v>117</v>
      </c>
      <c r="F29" s="25" t="s">
        <v>117</v>
      </c>
      <c r="G29" s="26">
        <f t="shared" si="4"/>
        <v>0</v>
      </c>
      <c r="H29" s="26">
        <v>50000</v>
      </c>
      <c r="I29" s="27">
        <f t="shared" si="5"/>
        <v>50000</v>
      </c>
      <c r="J29" s="28"/>
      <c r="K29" s="29">
        <v>0.01</v>
      </c>
      <c r="L29" s="30">
        <f t="shared" si="0"/>
        <v>50000</v>
      </c>
      <c r="M29" s="31">
        <v>0</v>
      </c>
      <c r="N29" s="31" t="e">
        <f t="shared" si="23"/>
        <v>#N/A</v>
      </c>
      <c r="O29" s="31" t="e">
        <f t="shared" si="24"/>
        <v>#N/A</v>
      </c>
      <c r="P29" s="8" t="s">
        <v>101</v>
      </c>
      <c r="Q29" s="9">
        <f t="shared" si="7"/>
        <v>25000</v>
      </c>
      <c r="R29" s="9">
        <f t="shared" si="8"/>
        <v>16666.666666666668</v>
      </c>
      <c r="S29" s="9">
        <f t="shared" si="9"/>
        <v>12500</v>
      </c>
      <c r="T29" s="9">
        <f t="shared" si="10"/>
        <v>10000</v>
      </c>
      <c r="U29" s="9">
        <f t="shared" si="11"/>
        <v>8333.3333333333339</v>
      </c>
      <c r="V29" s="9">
        <f t="shared" si="12"/>
        <v>7142.8571428571431</v>
      </c>
      <c r="W29" s="9">
        <f t="shared" si="13"/>
        <v>6250</v>
      </c>
      <c r="X29" s="9">
        <f t="shared" si="14"/>
        <v>5555.5555555555557</v>
      </c>
      <c r="Y29" s="31">
        <f t="shared" si="3"/>
        <v>0</v>
      </c>
      <c r="Z29" s="31" t="str">
        <f t="shared" si="6"/>
        <v>T24</v>
      </c>
      <c r="AA29" s="33">
        <f t="shared" si="15"/>
        <v>0</v>
      </c>
      <c r="AB29" s="33">
        <f t="shared" si="16"/>
        <v>0</v>
      </c>
      <c r="AC29" s="33">
        <f t="shared" si="17"/>
        <v>0</v>
      </c>
      <c r="AD29" s="33">
        <f t="shared" si="18"/>
        <v>0</v>
      </c>
      <c r="AE29" s="33">
        <f t="shared" si="19"/>
        <v>0</v>
      </c>
      <c r="AF29" s="33">
        <f t="shared" si="20"/>
        <v>0</v>
      </c>
      <c r="AG29" s="33">
        <f t="shared" si="21"/>
        <v>0</v>
      </c>
      <c r="AH29" s="33">
        <f t="shared" si="22"/>
        <v>0</v>
      </c>
    </row>
    <row r="30" spans="1:34" ht="18" customHeight="1">
      <c r="A30" s="34"/>
      <c r="B30" s="35"/>
      <c r="C30" s="36"/>
      <c r="D30" s="37"/>
      <c r="E30" s="38"/>
      <c r="F30" s="39"/>
      <c r="G30" s="40"/>
      <c r="H30" s="40"/>
      <c r="I30" s="38"/>
      <c r="J30" s="41"/>
      <c r="K30" s="41"/>
      <c r="L30" s="41"/>
      <c r="M30" s="41"/>
      <c r="N30" s="41"/>
      <c r="O30" s="41"/>
      <c r="P30" s="8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4" ht="15">
      <c r="A31" s="34"/>
      <c r="B31" s="43"/>
      <c r="C31" s="44"/>
      <c r="D31" s="44"/>
      <c r="E31" s="44"/>
      <c r="F31" s="45"/>
      <c r="G31" s="46"/>
      <c r="H31" s="46"/>
      <c r="I31" s="34"/>
      <c r="J31" s="34"/>
      <c r="K31" s="34"/>
      <c r="L31" s="34"/>
      <c r="M31" s="34"/>
      <c r="N31" s="34"/>
      <c r="O31" s="34"/>
      <c r="P31" s="34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34" ht="42.45">
      <c r="A32" s="163">
        <f>TP!A6</f>
        <v>45743</v>
      </c>
      <c r="B32" s="163">
        <f>TP!B6</f>
        <v>0.66666666666666663</v>
      </c>
      <c r="C32" s="163">
        <f>TP!C6</f>
        <v>5000000</v>
      </c>
      <c r="D32" s="163" t="str">
        <f>TP!D6</f>
        <v>Texas Children's Houston Open</v>
      </c>
      <c r="E32" s="163" t="str">
        <f>TP!E6</f>
        <v>Stableford</v>
      </c>
      <c r="F32" s="163" t="str">
        <f>TP!F6</f>
        <v>Skoven</v>
      </c>
      <c r="G32" s="163" t="str">
        <f>TP!G6</f>
        <v>9 Huller</v>
      </c>
      <c r="H32" s="46"/>
      <c r="I32" s="34"/>
      <c r="J32" s="34"/>
      <c r="K32" s="34"/>
      <c r="L32" s="34"/>
      <c r="M32" s="34"/>
      <c r="N32" s="34"/>
      <c r="O32" s="34"/>
      <c r="P32" s="34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5">
      <c r="A33" s="34"/>
      <c r="B33" s="43"/>
      <c r="C33" s="44"/>
      <c r="D33" s="44"/>
      <c r="E33" s="44"/>
      <c r="F33" s="45"/>
      <c r="G33" s="46"/>
      <c r="H33" s="46"/>
      <c r="I33" s="34"/>
      <c r="J33" s="34"/>
      <c r="K33" s="34"/>
      <c r="L33" s="34"/>
      <c r="M33" s="34"/>
      <c r="N33" s="34"/>
      <c r="O33" s="34"/>
      <c r="P33" s="34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">
      <c r="A34" s="34"/>
      <c r="B34" s="43"/>
      <c r="C34" s="35"/>
      <c r="D34" s="37"/>
      <c r="E34" s="38"/>
      <c r="F34" s="39"/>
      <c r="G34" s="40"/>
      <c r="H34" s="40"/>
      <c r="I34" s="38"/>
      <c r="J34" s="41"/>
      <c r="K34" s="41"/>
      <c r="L34" s="41"/>
      <c r="M34" s="41"/>
      <c r="N34" s="41"/>
      <c r="O34" s="41"/>
      <c r="P34" s="8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>
      <c r="B35" s="43"/>
      <c r="P35" s="8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>
      <c r="A36" s="48"/>
      <c r="B36" s="48"/>
      <c r="I36" s="42"/>
      <c r="P36" s="8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>
      <c r="A37" s="48"/>
      <c r="B37" s="48"/>
      <c r="I37" s="42"/>
      <c r="P37" s="8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>
      <c r="A38" s="48"/>
      <c r="B38" s="48"/>
      <c r="I38" s="42"/>
      <c r="P38" s="8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>
      <c r="A39" s="48"/>
      <c r="B39" s="48"/>
      <c r="I39" s="42"/>
      <c r="P39" s="8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>
      <c r="A40" s="48"/>
      <c r="B40" s="48"/>
      <c r="I40" s="42"/>
      <c r="P40" s="8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>
      <c r="A41" s="48"/>
      <c r="B41" s="48"/>
      <c r="I41" s="42"/>
      <c r="P41" s="8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>
      <c r="A42" s="48"/>
      <c r="B42" s="48"/>
      <c r="I42" s="42"/>
      <c r="P42" s="8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>
      <c r="A43" s="48"/>
      <c r="B43" s="48"/>
      <c r="I43" s="42"/>
      <c r="P43" s="8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>
      <c r="A44" s="48"/>
      <c r="B44" s="48"/>
      <c r="I44" s="42"/>
      <c r="P44" s="8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>
      <c r="A45" s="48"/>
      <c r="B45" s="48"/>
      <c r="I45" s="42"/>
      <c r="P45" s="8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>
      <c r="A46" s="48"/>
      <c r="B46" s="48"/>
      <c r="I46" s="42"/>
      <c r="P46" s="8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>
      <c r="A47" s="48"/>
      <c r="B47" s="48"/>
      <c r="I47" s="42"/>
      <c r="P47" s="8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>
      <c r="A48" s="48"/>
      <c r="B48" s="48"/>
      <c r="I48" s="42"/>
      <c r="P48" s="8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>
      <c r="A49" s="48"/>
      <c r="B49" s="48"/>
      <c r="I49" s="42"/>
      <c r="P49" s="8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>
      <c r="A50" s="48"/>
      <c r="B50" s="48"/>
      <c r="I50" s="42"/>
      <c r="P50" s="8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>
      <c r="A51" s="48"/>
      <c r="B51" s="48"/>
      <c r="I51" s="42"/>
      <c r="P51" s="8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>
      <c r="A52" s="48"/>
      <c r="B52" s="48"/>
      <c r="I52" s="42"/>
      <c r="P52" s="8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>
      <c r="A53" s="48"/>
      <c r="B53" s="48"/>
      <c r="I53" s="42"/>
      <c r="P53" s="8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>
      <c r="A54" s="48"/>
      <c r="B54" s="48"/>
      <c r="I54" s="42"/>
      <c r="P54" s="8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>
      <c r="A55" s="48"/>
      <c r="B55" s="48"/>
      <c r="I55" s="42"/>
      <c r="P55" s="8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>
      <c r="A56" s="48"/>
      <c r="B56" s="48"/>
      <c r="I56" s="42"/>
      <c r="P56" s="8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>
      <c r="A57" s="48"/>
      <c r="B57" s="48"/>
      <c r="I57" s="42"/>
      <c r="P57" s="8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>
      <c r="A58" s="48"/>
      <c r="B58" s="48"/>
      <c r="I58" s="42"/>
      <c r="P58" s="8"/>
      <c r="Q58" s="9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>
      <c r="A59" s="48"/>
      <c r="B59" s="48"/>
      <c r="I59" s="42"/>
      <c r="P59" s="8"/>
      <c r="Q59" s="9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>
      <c r="A60" s="48"/>
      <c r="B60" s="48"/>
      <c r="I60" s="42"/>
      <c r="P60" s="8"/>
      <c r="Q60" s="9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>
      <c r="A61" s="48"/>
      <c r="B61" s="48"/>
      <c r="I61" s="42"/>
      <c r="P61" s="8"/>
      <c r="Q61" s="9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>
      <c r="A62" s="48"/>
      <c r="B62" s="48"/>
      <c r="I62" s="42"/>
      <c r="P62" s="8"/>
      <c r="Q62" s="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>
      <c r="A63" s="48"/>
      <c r="B63" s="48"/>
      <c r="I63" s="42"/>
      <c r="P63" s="8"/>
      <c r="Q63" s="9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>
      <c r="A64" s="48"/>
      <c r="B64" s="48"/>
      <c r="I64" s="42"/>
      <c r="P64" s="8"/>
      <c r="Q64" s="9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>
      <c r="A65" s="48"/>
      <c r="B65" s="48"/>
      <c r="I65" s="42"/>
      <c r="P65" s="8"/>
      <c r="Q65" s="9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>
      <c r="A66" s="48"/>
      <c r="B66" s="48"/>
      <c r="I66" s="42"/>
      <c r="P66" s="8"/>
      <c r="Q66" s="9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>
      <c r="A67" s="48"/>
      <c r="B67" s="48"/>
      <c r="I67" s="42"/>
      <c r="P67" s="8"/>
      <c r="Q67" s="9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>
      <c r="A68" s="48"/>
      <c r="B68" s="48"/>
      <c r="I68" s="42"/>
      <c r="P68" s="8"/>
      <c r="Q68" s="9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>
      <c r="A69" s="48"/>
      <c r="B69" s="48"/>
      <c r="I69" s="42"/>
      <c r="P69" s="8"/>
      <c r="Q69" s="9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>
      <c r="A70" s="48"/>
      <c r="B70" s="48"/>
      <c r="I70" s="42"/>
      <c r="P70" s="8"/>
      <c r="Q70" s="9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>
      <c r="A71" s="48"/>
      <c r="B71" s="48"/>
      <c r="I71" s="42"/>
      <c r="P71" s="8"/>
      <c r="Q71" s="9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>
      <c r="A72" s="48"/>
      <c r="B72" s="48"/>
      <c r="I72" s="42"/>
      <c r="P72" s="8"/>
      <c r="Q72" s="9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>
      <c r="A73" s="48"/>
      <c r="B73" s="48"/>
      <c r="I73" s="42"/>
      <c r="P73" s="8"/>
      <c r="Q73" s="9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>
      <c r="A74" s="48"/>
      <c r="B74" s="48"/>
      <c r="I74" s="42"/>
      <c r="P74" s="8"/>
      <c r="Q74" s="9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>
      <c r="A75" s="48"/>
      <c r="B75" s="48"/>
      <c r="I75" s="42"/>
      <c r="P75" s="8"/>
      <c r="Q75" s="9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>
      <c r="A76" s="48"/>
      <c r="B76" s="48"/>
      <c r="I76" s="42"/>
      <c r="P76" s="8"/>
      <c r="Q76" s="9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>
      <c r="A77" s="48"/>
      <c r="B77" s="48"/>
      <c r="I77" s="42"/>
      <c r="P77" s="8"/>
      <c r="Q77" s="9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>
      <c r="A78" s="48"/>
      <c r="B78" s="48"/>
      <c r="I78" s="42"/>
      <c r="P78" s="8"/>
      <c r="Q78" s="9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>
      <c r="A79" s="48"/>
      <c r="B79" s="48"/>
      <c r="I79" s="42"/>
      <c r="P79" s="8"/>
      <c r="Q79" s="9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>
      <c r="A80" s="48"/>
      <c r="B80" s="48"/>
      <c r="I80" s="42"/>
      <c r="P80" s="8"/>
      <c r="Q80" s="9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>
      <c r="A81" s="48"/>
      <c r="B81" s="48"/>
      <c r="I81" s="42"/>
      <c r="P81" s="8"/>
      <c r="Q81" s="9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>
      <c r="A82" s="48"/>
      <c r="B82" s="48"/>
      <c r="I82" s="42"/>
      <c r="P82" s="8"/>
      <c r="Q82" s="9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>
      <c r="A83" s="48"/>
      <c r="B83" s="48"/>
      <c r="I83" s="42"/>
      <c r="P83" s="8"/>
      <c r="Q83" s="9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>
      <c r="A84" s="48"/>
      <c r="B84" s="48"/>
      <c r="I84" s="42"/>
      <c r="P84" s="8"/>
      <c r="Q84" s="9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>
      <c r="A85" s="48"/>
      <c r="B85" s="48"/>
      <c r="I85" s="42"/>
      <c r="P85" s="8"/>
      <c r="Q85" s="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>
      <c r="A86" s="48"/>
      <c r="B86" s="48"/>
      <c r="I86" s="42"/>
      <c r="P86" s="8"/>
      <c r="Q86" s="9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>
      <c r="A87" s="48"/>
      <c r="B87" s="48"/>
      <c r="I87" s="42"/>
      <c r="P87" s="8"/>
      <c r="Q87" s="9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>
      <c r="A88" s="48"/>
      <c r="B88" s="48"/>
      <c r="I88" s="42"/>
      <c r="P88" s="8"/>
      <c r="Q88" s="9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>
      <c r="A89" s="48"/>
      <c r="B89" s="48"/>
      <c r="I89" s="42"/>
      <c r="P89" s="8"/>
      <c r="Q89" s="9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>
      <c r="A90" s="48"/>
      <c r="B90" s="48"/>
      <c r="I90" s="42"/>
      <c r="P90" s="8"/>
      <c r="Q90" s="9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>
      <c r="A91" s="48"/>
      <c r="B91" s="48"/>
      <c r="I91" s="42"/>
      <c r="P91" s="8"/>
      <c r="Q91" s="9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>
      <c r="A92" s="48"/>
      <c r="B92" s="48"/>
      <c r="I92" s="42"/>
      <c r="P92" s="8"/>
      <c r="Q92" s="9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>
      <c r="A93" s="48"/>
      <c r="B93" s="48"/>
      <c r="I93" s="42"/>
      <c r="P93" s="8"/>
      <c r="Q93" s="9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>
      <c r="A94" s="48"/>
      <c r="B94" s="48"/>
      <c r="I94" s="42"/>
      <c r="P94" s="51"/>
      <c r="Q94" s="42"/>
    </row>
    <row r="95" spans="1:28">
      <c r="A95" s="48"/>
      <c r="B95" s="48"/>
      <c r="I95" s="42"/>
      <c r="P95" s="51"/>
      <c r="Q95" s="42"/>
    </row>
    <row r="96" spans="1:28">
      <c r="A96" s="48"/>
      <c r="B96" s="48"/>
      <c r="I96" s="42"/>
      <c r="P96" s="51"/>
      <c r="Q96" s="42"/>
    </row>
    <row r="97" spans="1:17">
      <c r="A97" s="48"/>
      <c r="B97" s="48"/>
      <c r="I97" s="42"/>
      <c r="P97" s="51"/>
      <c r="Q97" s="42"/>
    </row>
    <row r="98" spans="1:17">
      <c r="A98" s="48"/>
      <c r="B98" s="48"/>
      <c r="I98" s="42"/>
      <c r="P98" s="51"/>
      <c r="Q98" s="42"/>
    </row>
    <row r="99" spans="1:17">
      <c r="A99" s="48"/>
      <c r="B99" s="48"/>
      <c r="I99" s="42"/>
      <c r="P99" s="51"/>
      <c r="Q99" s="42"/>
    </row>
    <row r="100" spans="1:17">
      <c r="A100" s="48"/>
      <c r="B100" s="48"/>
      <c r="I100" s="42"/>
      <c r="P100" s="51"/>
      <c r="Q100" s="42"/>
    </row>
    <row r="101" spans="1:17">
      <c r="A101" s="48"/>
      <c r="B101" s="48"/>
      <c r="I101" s="42"/>
      <c r="P101" s="51"/>
      <c r="Q101" s="42"/>
    </row>
    <row r="102" spans="1:17">
      <c r="A102" s="48"/>
      <c r="B102" s="48"/>
      <c r="I102" s="42"/>
      <c r="P102" s="51"/>
      <c r="Q102" s="42"/>
    </row>
    <row r="103" spans="1:17">
      <c r="A103" s="48"/>
      <c r="B103" s="48"/>
      <c r="I103" s="42"/>
      <c r="P103" s="51"/>
      <c r="Q103" s="42"/>
    </row>
    <row r="104" spans="1:17">
      <c r="A104" s="48"/>
      <c r="B104" s="48"/>
      <c r="I104" s="42"/>
      <c r="P104" s="51"/>
      <c r="Q104" s="42"/>
    </row>
  </sheetData>
  <sheetProtection algorithmName="SHA-512" hashValue="o2P2JvkFDw+BxXFKUeX45KfnkASwPZkIVCfmpTQUe+h8/nXp6IsaX/dnQpFV7LtYLMo48Qf9Btdd0VOko9LsBg==" saltValue="dkaearr8t4giffIpvaX+uw==" spinCount="100000" sheet="1" objects="1" scenarios="1"/>
  <sortState xmlns:xlrd2="http://schemas.microsoft.com/office/spreadsheetml/2017/richdata2" ref="A7:C18">
    <sortCondition descending="1" ref="B7:B18"/>
  </sortState>
  <mergeCells count="11">
    <mergeCell ref="K5:L5"/>
    <mergeCell ref="A1:L1"/>
    <mergeCell ref="A2:L2"/>
    <mergeCell ref="K3:L3"/>
    <mergeCell ref="K4:L4"/>
    <mergeCell ref="B3:C3"/>
    <mergeCell ref="B4:C4"/>
    <mergeCell ref="D3:F3"/>
    <mergeCell ref="D4:F4"/>
    <mergeCell ref="G3:I3"/>
    <mergeCell ref="G4:I4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showZeros="0" zoomScale="93" zoomScaleNormal="93" workbookViewId="0">
      <selection activeCell="O7" sqref="O7"/>
    </sheetView>
  </sheetViews>
  <sheetFormatPr defaultColWidth="8.69140625" defaultRowHeight="12.45"/>
  <cols>
    <col min="1" max="1" width="6" style="42" customWidth="1"/>
    <col min="2" max="2" width="12.07421875" style="110" customWidth="1"/>
    <col min="3" max="3" width="6.61328125" style="123" customWidth="1"/>
    <col min="4" max="4" width="4.07421875" style="42" customWidth="1"/>
    <col min="5" max="5" width="11.4609375" style="42" customWidth="1"/>
    <col min="6" max="6" width="12.07421875" style="109" customWidth="1"/>
    <col min="7" max="7" width="4" style="42" customWidth="1"/>
    <col min="8" max="8" width="12.61328125" style="42" customWidth="1"/>
    <col min="9" max="9" width="9.3828125" style="108" customWidth="1"/>
    <col min="10" max="10" width="4.15234375" style="42" customWidth="1"/>
    <col min="11" max="11" width="10.4609375" style="42" customWidth="1"/>
    <col min="12" max="12" width="8.69140625" style="108"/>
    <col min="13" max="16384" width="8.69140625" style="42"/>
  </cols>
  <sheetData>
    <row r="1" spans="1:12">
      <c r="A1" s="205" t="s">
        <v>72</v>
      </c>
      <c r="B1" s="205"/>
      <c r="C1" s="205"/>
      <c r="D1" s="122"/>
      <c r="E1" s="205" t="s">
        <v>102</v>
      </c>
      <c r="F1" s="205"/>
      <c r="G1" s="122"/>
      <c r="H1" s="205" t="s">
        <v>103</v>
      </c>
      <c r="I1" s="205"/>
      <c r="J1" s="122"/>
      <c r="K1" s="205" t="s">
        <v>119</v>
      </c>
      <c r="L1" s="205"/>
    </row>
    <row r="2" spans="1:12">
      <c r="A2" s="118">
        <v>1</v>
      </c>
      <c r="B2" s="115" t="str">
        <f>Rank!B3</f>
        <v>Kim P.</v>
      </c>
      <c r="C2" s="118">
        <f>Rank!C3</f>
        <v>30</v>
      </c>
      <c r="D2" s="113"/>
      <c r="E2" s="117" t="str">
        <f>Rank!F3</f>
        <v>Kim P.</v>
      </c>
      <c r="F2" s="116">
        <f>Rank!G3</f>
        <v>3150000</v>
      </c>
      <c r="G2" s="113"/>
      <c r="H2" s="115" t="str">
        <f>Rank!J3</f>
        <v>Kim P.</v>
      </c>
      <c r="I2" s="118">
        <f>Rank!K3</f>
        <v>152</v>
      </c>
      <c r="J2" s="113"/>
      <c r="K2" s="121" t="str">
        <f>Rank!N3</f>
        <v>Jan Hegner</v>
      </c>
      <c r="L2" s="114">
        <f>TF!D5</f>
        <v>2.12</v>
      </c>
    </row>
    <row r="3" spans="1:12">
      <c r="A3" s="118">
        <v>2</v>
      </c>
      <c r="B3" s="115" t="str">
        <f>Rank!B4</f>
        <v>Per. N.</v>
      </c>
      <c r="C3" s="118">
        <f>Rank!C4</f>
        <v>30</v>
      </c>
      <c r="D3" s="113"/>
      <c r="E3" s="117" t="str">
        <f>Rank!F4</f>
        <v>Martin A.</v>
      </c>
      <c r="F3" s="116">
        <f>Rank!G4</f>
        <v>2400000</v>
      </c>
      <c r="G3" s="113"/>
      <c r="H3" s="115" t="str">
        <f>Rank!J4</f>
        <v>René S.</v>
      </c>
      <c r="I3" s="118">
        <f>Rank!K4</f>
        <v>152</v>
      </c>
      <c r="J3" s="113"/>
      <c r="K3" s="121" t="str">
        <f>Rank!N4</f>
        <v>Varsten Lund</v>
      </c>
      <c r="L3" s="114">
        <f>TF!D6</f>
        <v>5.41</v>
      </c>
    </row>
    <row r="4" spans="1:12">
      <c r="A4" s="118">
        <v>3</v>
      </c>
      <c r="B4" s="115" t="str">
        <f>Rank!B5</f>
        <v>Karsten V.</v>
      </c>
      <c r="C4" s="118">
        <f>Rank!C5</f>
        <v>29</v>
      </c>
      <c r="D4" s="113"/>
      <c r="E4" s="117" t="str">
        <f>Rank!F5</f>
        <v>Per. N.</v>
      </c>
      <c r="F4" s="116">
        <f>Rank!G5</f>
        <v>2350000</v>
      </c>
      <c r="G4" s="113"/>
      <c r="H4" s="115" t="str">
        <f>Rank!J5</f>
        <v>Børge H.</v>
      </c>
      <c r="I4" s="118">
        <f>Rank!K5</f>
        <v>154</v>
      </c>
      <c r="J4" s="113"/>
      <c r="K4" s="121" t="str">
        <f>Rank!N5</f>
        <v>Bo Hansen</v>
      </c>
      <c r="L4" s="114">
        <f>TF!D7</f>
        <v>8.82</v>
      </c>
    </row>
    <row r="5" spans="1:12">
      <c r="A5" s="118">
        <v>4</v>
      </c>
      <c r="B5" s="115" t="str">
        <f>Rank!B6</f>
        <v>Børge H.</v>
      </c>
      <c r="C5" s="118">
        <f>Rank!C6</f>
        <v>27</v>
      </c>
      <c r="D5" s="113"/>
      <c r="E5" s="117" t="str">
        <f>Rank!F6</f>
        <v>Karsten V.</v>
      </c>
      <c r="F5" s="116">
        <f>Rank!G6</f>
        <v>2250000</v>
      </c>
      <c r="G5" s="113"/>
      <c r="H5" s="115" t="str">
        <f>Rank!J6</f>
        <v>Carsten L.</v>
      </c>
      <c r="I5" s="118">
        <f>Rank!K6</f>
        <v>155</v>
      </c>
      <c r="J5" s="113"/>
      <c r="K5" s="121" t="str">
        <f>Rank!N6</f>
        <v>Jan Hegner</v>
      </c>
      <c r="L5" s="114">
        <f>TF!D8</f>
        <v>12.36</v>
      </c>
    </row>
    <row r="6" spans="1:12">
      <c r="A6" s="118">
        <v>5</v>
      </c>
      <c r="B6" s="115" t="str">
        <f>Rank!B7</f>
        <v>Martin K.</v>
      </c>
      <c r="C6" s="118">
        <f>Rank!C7</f>
        <v>26</v>
      </c>
      <c r="D6" s="113"/>
      <c r="E6" s="117" t="str">
        <f>Rank!F7</f>
        <v>Carsten L.</v>
      </c>
      <c r="F6" s="116">
        <f>Rank!G7</f>
        <v>1750000</v>
      </c>
      <c r="G6" s="113"/>
      <c r="H6" s="115" t="str">
        <f>Rank!J7</f>
        <v>Karsten V.</v>
      </c>
      <c r="I6" s="118">
        <f>Rank!K7</f>
        <v>156</v>
      </c>
      <c r="J6" s="113"/>
      <c r="K6" s="121">
        <f>Rank!N7</f>
        <v>0</v>
      </c>
      <c r="L6" s="114">
        <f>TF!D9</f>
        <v>0</v>
      </c>
    </row>
    <row r="7" spans="1:12">
      <c r="A7" s="118">
        <v>6</v>
      </c>
      <c r="B7" s="115" t="str">
        <f>Rank!B8</f>
        <v>Carsten L.</v>
      </c>
      <c r="C7" s="118">
        <f>Rank!C8</f>
        <v>25</v>
      </c>
      <c r="D7" s="113"/>
      <c r="E7" s="117" t="str">
        <f>Rank!F8</f>
        <v>Steen N.</v>
      </c>
      <c r="F7" s="116">
        <f>Rank!G8</f>
        <v>1650000</v>
      </c>
      <c r="G7" s="113"/>
      <c r="H7" s="115" t="str">
        <f>Rank!J8</f>
        <v>Jan H.</v>
      </c>
      <c r="I7" s="118">
        <f>Rank!K8</f>
        <v>157</v>
      </c>
      <c r="J7" s="113"/>
      <c r="K7" s="121">
        <f>Rank!N8</f>
        <v>0</v>
      </c>
      <c r="L7" s="114">
        <f>TF!D10</f>
        <v>0</v>
      </c>
    </row>
    <row r="8" spans="1:12">
      <c r="A8" s="118">
        <v>7</v>
      </c>
      <c r="B8" s="115" t="str">
        <f>Rank!B9</f>
        <v>Martin A.</v>
      </c>
      <c r="C8" s="118">
        <f>Rank!C9</f>
        <v>21</v>
      </c>
      <c r="D8" s="113"/>
      <c r="E8" s="117" t="str">
        <f>Rank!F9</f>
        <v>Erik M.</v>
      </c>
      <c r="F8" s="116">
        <f>Rank!G9</f>
        <v>1500000</v>
      </c>
      <c r="G8" s="113"/>
      <c r="H8" s="115" t="str">
        <f>Rank!J9</f>
        <v>Steen N.</v>
      </c>
      <c r="I8" s="118">
        <f>Rank!K9</f>
        <v>159</v>
      </c>
      <c r="J8" s="113"/>
      <c r="K8" s="121">
        <f>Rank!N9</f>
        <v>0</v>
      </c>
      <c r="L8" s="114">
        <f>TF!D11</f>
        <v>0</v>
      </c>
    </row>
    <row r="9" spans="1:12">
      <c r="A9" s="118">
        <v>8</v>
      </c>
      <c r="B9" s="115" t="str">
        <f>Rank!B10</f>
        <v>Erik M.</v>
      </c>
      <c r="C9" s="118">
        <f>Rank!C10</f>
        <v>21</v>
      </c>
      <c r="D9" s="113"/>
      <c r="E9" s="117" t="str">
        <f>Rank!F10</f>
        <v>Børge H.</v>
      </c>
      <c r="F9" s="116">
        <f>Rank!G10</f>
        <v>1450000</v>
      </c>
      <c r="G9" s="113"/>
      <c r="H9" s="115" t="str">
        <f>Rank!J10</f>
        <v>Erik M.</v>
      </c>
      <c r="I9" s="118">
        <f>Rank!K10</f>
        <v>160</v>
      </c>
      <c r="J9" s="113"/>
      <c r="K9" s="121">
        <f>Rank!N10</f>
        <v>0</v>
      </c>
      <c r="L9" s="114">
        <f>TF!D12</f>
        <v>0</v>
      </c>
    </row>
    <row r="10" spans="1:12">
      <c r="A10" s="118">
        <v>9</v>
      </c>
      <c r="B10" s="115" t="str">
        <f>Rank!B11</f>
        <v>Steen N.</v>
      </c>
      <c r="C10" s="118">
        <f>Rank!C11</f>
        <v>18</v>
      </c>
      <c r="D10" s="113"/>
      <c r="E10" s="117" t="str">
        <f>Rank!F11</f>
        <v>Jan H.</v>
      </c>
      <c r="F10" s="116">
        <f>Rank!G11</f>
        <v>1420000</v>
      </c>
      <c r="G10" s="113"/>
      <c r="H10" s="115" t="str">
        <f>Rank!J11</f>
        <v>Torben J.</v>
      </c>
      <c r="I10" s="118">
        <f>Rank!K11</f>
        <v>160</v>
      </c>
      <c r="J10" s="113"/>
      <c r="K10" s="121">
        <f>Rank!N11</f>
        <v>0</v>
      </c>
      <c r="L10" s="114">
        <f>TF!D13</f>
        <v>0</v>
      </c>
    </row>
    <row r="11" spans="1:12">
      <c r="A11" s="118">
        <v>10</v>
      </c>
      <c r="B11" s="115" t="str">
        <f>Rank!B12</f>
        <v>Jan H.</v>
      </c>
      <c r="C11" s="118">
        <f>Rank!C12</f>
        <v>9</v>
      </c>
      <c r="D11" s="113"/>
      <c r="E11" s="117" t="str">
        <f>Rank!F12</f>
        <v>Martin K.</v>
      </c>
      <c r="F11" s="116">
        <f>Rank!G12</f>
        <v>1300000</v>
      </c>
      <c r="G11" s="113"/>
      <c r="H11" s="115" t="str">
        <f>Rank!J12</f>
        <v>Martin A.</v>
      </c>
      <c r="I11" s="118">
        <f>Rank!K12</f>
        <v>160</v>
      </c>
      <c r="J11" s="113"/>
      <c r="K11" s="121">
        <f>Rank!N12</f>
        <v>0</v>
      </c>
      <c r="L11" s="114">
        <f>TF!D14</f>
        <v>0</v>
      </c>
    </row>
    <row r="12" spans="1:12">
      <c r="A12" s="118">
        <v>11</v>
      </c>
      <c r="B12" s="115" t="str">
        <f>Rank!B13</f>
        <v>Jens L.</v>
      </c>
      <c r="C12" s="118">
        <f>Rank!C13</f>
        <v>8</v>
      </c>
      <c r="D12" s="113"/>
      <c r="E12" s="117" t="str">
        <f>Rank!F13</f>
        <v>René S.</v>
      </c>
      <c r="F12" s="116">
        <f>Rank!G13</f>
        <v>1100000</v>
      </c>
      <c r="G12" s="113"/>
      <c r="H12" s="115" t="str">
        <f>Rank!J13</f>
        <v>Robin T.</v>
      </c>
      <c r="I12" s="118">
        <f>Rank!K13</f>
        <v>161</v>
      </c>
      <c r="J12" s="113"/>
      <c r="K12" s="205" t="s">
        <v>118</v>
      </c>
      <c r="L12" s="205"/>
    </row>
    <row r="13" spans="1:12">
      <c r="A13" s="118">
        <v>12</v>
      </c>
      <c r="B13" s="115" t="str">
        <f>Rank!B14</f>
        <v>René S.</v>
      </c>
      <c r="C13" s="118">
        <f>Rank!C14</f>
        <v>7</v>
      </c>
      <c r="D13" s="113"/>
      <c r="E13" s="117" t="str">
        <f>Rank!F14</f>
        <v>Jens L.</v>
      </c>
      <c r="F13" s="116">
        <f>Rank!G14</f>
        <v>700000</v>
      </c>
      <c r="G13" s="113"/>
      <c r="H13" s="115" t="str">
        <f>Rank!J14</f>
        <v>Morten C.</v>
      </c>
      <c r="I13" s="118">
        <f>Rank!K14</f>
        <v>162</v>
      </c>
      <c r="J13" s="113"/>
      <c r="K13" s="115">
        <f>Rank!N16</f>
        <v>0</v>
      </c>
      <c r="L13" s="115">
        <f>Rank!O16</f>
        <v>0</v>
      </c>
    </row>
    <row r="14" spans="1:12">
      <c r="A14" s="118">
        <v>13</v>
      </c>
      <c r="B14" s="115" t="str">
        <f>Rank!B15</f>
        <v>Torben J.</v>
      </c>
      <c r="C14" s="118">
        <f>Rank!C15</f>
        <v>7</v>
      </c>
      <c r="D14" s="113"/>
      <c r="E14" s="117" t="str">
        <f>Rank!F15</f>
        <v>Henning B.</v>
      </c>
      <c r="F14" s="116">
        <f>Rank!G15</f>
        <v>650000</v>
      </c>
      <c r="G14" s="113"/>
      <c r="H14" s="115" t="str">
        <f>Rank!J15</f>
        <v>Jens L.</v>
      </c>
      <c r="I14" s="118">
        <f>Rank!K15</f>
        <v>165</v>
      </c>
      <c r="J14" s="113"/>
      <c r="K14" s="115">
        <f>Rank!N17</f>
        <v>0</v>
      </c>
      <c r="L14" s="115">
        <f>Rank!O17</f>
        <v>0</v>
      </c>
    </row>
    <row r="15" spans="1:12">
      <c r="A15" s="118">
        <v>14</v>
      </c>
      <c r="B15" s="115" t="str">
        <f>Rank!B16</f>
        <v>Morten C.</v>
      </c>
      <c r="C15" s="118">
        <f>Rank!C16</f>
        <v>7</v>
      </c>
      <c r="D15" s="113"/>
      <c r="E15" s="117" t="str">
        <f>Rank!F16</f>
        <v>Torben J.</v>
      </c>
      <c r="F15" s="116">
        <f>Rank!G16</f>
        <v>600000</v>
      </c>
      <c r="G15" s="113"/>
      <c r="H15" s="115" t="str">
        <f>Rank!J16</f>
        <v>Per. N.</v>
      </c>
      <c r="I15" s="118">
        <f>Rank!K16</f>
        <v>166</v>
      </c>
      <c r="J15" s="113"/>
      <c r="K15" s="115">
        <f>Rank!N18</f>
        <v>0</v>
      </c>
      <c r="L15" s="115">
        <f>Rank!O18</f>
        <v>0</v>
      </c>
    </row>
    <row r="16" spans="1:12">
      <c r="A16" s="118">
        <v>15</v>
      </c>
      <c r="B16" s="115" t="str">
        <f>Rank!B17</f>
        <v>Henning B.</v>
      </c>
      <c r="C16" s="118">
        <f>Rank!C17</f>
        <v>6</v>
      </c>
      <c r="D16" s="113"/>
      <c r="E16" s="117" t="str">
        <f>Rank!F17</f>
        <v>Peder C.</v>
      </c>
      <c r="F16" s="116">
        <f>Rank!G17</f>
        <v>600000</v>
      </c>
      <c r="G16" s="113"/>
      <c r="H16" s="115" t="str">
        <f>Rank!J17</f>
        <v>Peder C.</v>
      </c>
      <c r="I16" s="118">
        <f>Rank!K17</f>
        <v>166</v>
      </c>
      <c r="J16" s="113"/>
      <c r="K16" s="115">
        <f>Rank!N19</f>
        <v>0</v>
      </c>
      <c r="L16" s="115">
        <f>Rank!O19</f>
        <v>0</v>
      </c>
    </row>
    <row r="17" spans="1:12">
      <c r="A17" s="118">
        <v>16</v>
      </c>
      <c r="B17" s="115" t="str">
        <f>Rank!B18</f>
        <v>Peder C.</v>
      </c>
      <c r="C17" s="118">
        <f>Rank!C18</f>
        <v>5</v>
      </c>
      <c r="D17" s="113"/>
      <c r="E17" s="117" t="str">
        <f>Rank!F18</f>
        <v>Ole S.</v>
      </c>
      <c r="F17" s="116">
        <f>Rank!G18</f>
        <v>600000</v>
      </c>
      <c r="G17" s="113"/>
      <c r="H17" s="115" t="str">
        <f>Rank!J18</f>
        <v>Martin K.</v>
      </c>
      <c r="I17" s="118">
        <f>Rank!K18</f>
        <v>167</v>
      </c>
      <c r="J17" s="113"/>
      <c r="K17" s="115">
        <f>Rank!N20</f>
        <v>0</v>
      </c>
      <c r="L17" s="115">
        <f>Rank!O20</f>
        <v>0</v>
      </c>
    </row>
    <row r="18" spans="1:12">
      <c r="A18" s="118">
        <v>17</v>
      </c>
      <c r="B18" s="115" t="str">
        <f>Rank!B19</f>
        <v>Anders N.</v>
      </c>
      <c r="C18" s="118">
        <f>Rank!C19</f>
        <v>2</v>
      </c>
      <c r="D18" s="113"/>
      <c r="E18" s="117" t="str">
        <f>Rank!F19</f>
        <v>Morten C.</v>
      </c>
      <c r="F18" s="116">
        <f>Rank!G19</f>
        <v>500000</v>
      </c>
      <c r="G18" s="113"/>
      <c r="H18" s="115" t="str">
        <f>Rank!J19</f>
        <v>Anders N.</v>
      </c>
      <c r="I18" s="118">
        <f>Rank!K19</f>
        <v>167</v>
      </c>
      <c r="J18" s="113"/>
      <c r="K18" s="120"/>
      <c r="L18" s="119"/>
    </row>
    <row r="19" spans="1:12">
      <c r="A19" s="118">
        <v>18</v>
      </c>
      <c r="B19" s="115" t="str">
        <f>Rank!B20</f>
        <v>Robin T.</v>
      </c>
      <c r="C19" s="118">
        <f>Rank!C20</f>
        <v>2</v>
      </c>
      <c r="D19" s="113"/>
      <c r="E19" s="117" t="str">
        <f>Rank!F20</f>
        <v>Bo H.</v>
      </c>
      <c r="F19" s="116">
        <f>Rank!G20</f>
        <v>400000</v>
      </c>
      <c r="G19" s="113"/>
      <c r="H19" s="115" t="str">
        <f>Rank!J20</f>
        <v>Ole S.</v>
      </c>
      <c r="I19" s="118">
        <f>Rank!K20</f>
        <v>169</v>
      </c>
      <c r="J19" s="113"/>
      <c r="K19" s="120"/>
      <c r="L19" s="119"/>
    </row>
    <row r="20" spans="1:12">
      <c r="A20" s="118">
        <v>19</v>
      </c>
      <c r="B20" s="115" t="str">
        <f>Rank!B21</f>
        <v>Ole S.</v>
      </c>
      <c r="C20" s="118">
        <f>Rank!C21</f>
        <v>2</v>
      </c>
      <c r="D20" s="113"/>
      <c r="E20" s="117" t="str">
        <f>Rank!F21</f>
        <v>Robin T.</v>
      </c>
      <c r="F20" s="116">
        <f>Rank!G21</f>
        <v>200000</v>
      </c>
      <c r="G20" s="113"/>
      <c r="H20" s="115" t="str">
        <f>Rank!J21</f>
        <v>Henning B.</v>
      </c>
      <c r="I20" s="118">
        <f>Rank!K21</f>
        <v>169</v>
      </c>
      <c r="J20" s="113"/>
      <c r="K20" s="120"/>
      <c r="L20" s="119"/>
    </row>
    <row r="21" spans="1:12">
      <c r="A21" s="118">
        <v>20</v>
      </c>
      <c r="B21" s="115" t="str">
        <f>Rank!B22</f>
        <v>John S.</v>
      </c>
      <c r="C21" s="118">
        <f>Rank!C22</f>
        <v>2</v>
      </c>
      <c r="D21" s="113"/>
      <c r="E21" s="117" t="str">
        <f>Rank!F22</f>
        <v>Anders N.</v>
      </c>
      <c r="F21" s="116">
        <f>Rank!G22</f>
        <v>150000</v>
      </c>
      <c r="G21" s="113"/>
      <c r="H21" s="115" t="str">
        <f>Rank!J22</f>
        <v>John S.</v>
      </c>
      <c r="I21" s="118">
        <f>Rank!K22</f>
        <v>170</v>
      </c>
      <c r="J21" s="113"/>
      <c r="K21" s="120"/>
      <c r="L21" s="119"/>
    </row>
    <row r="22" spans="1:12">
      <c r="A22" s="118">
        <v>21</v>
      </c>
      <c r="B22" s="115" t="str">
        <f>Rank!B23</f>
        <v>Bo H.</v>
      </c>
      <c r="C22" s="118">
        <f>Rank!C23</f>
        <v>0</v>
      </c>
      <c r="D22" s="113"/>
      <c r="E22" s="117" t="str">
        <f>Rank!F23</f>
        <v>John S.</v>
      </c>
      <c r="F22" s="116">
        <f>Rank!G23</f>
        <v>100000</v>
      </c>
      <c r="G22" s="113"/>
      <c r="H22" s="115" t="str">
        <f>Rank!J23</f>
        <v>Bo H.</v>
      </c>
      <c r="I22" s="118">
        <f>Rank!K23</f>
        <v>171</v>
      </c>
      <c r="J22" s="113"/>
      <c r="K22" s="112"/>
      <c r="L22" s="111"/>
    </row>
    <row r="23" spans="1:12">
      <c r="A23" s="118">
        <v>22</v>
      </c>
      <c r="B23" s="115" t="str">
        <f>Rank!B24</f>
        <v>Jesper V.</v>
      </c>
      <c r="C23" s="118">
        <f>Rank!C24</f>
        <v>0</v>
      </c>
      <c r="D23" s="113"/>
      <c r="E23" s="117" t="str">
        <f>Rank!F24</f>
        <v>Jesper V.</v>
      </c>
      <c r="F23" s="116">
        <f>Rank!G24</f>
        <v>50000</v>
      </c>
      <c r="G23" s="113"/>
      <c r="H23" s="115" t="str">
        <f>Rank!J24</f>
        <v>Jesper V.</v>
      </c>
      <c r="I23" s="118">
        <f>Rank!K24</f>
        <v>171</v>
      </c>
      <c r="J23" s="113"/>
      <c r="K23" s="112"/>
      <c r="L23" s="111"/>
    </row>
  </sheetData>
  <mergeCells count="5">
    <mergeCell ref="A1:C1"/>
    <mergeCell ref="E1:F1"/>
    <mergeCell ref="H1:I1"/>
    <mergeCell ref="K1:L1"/>
    <mergeCell ref="K12:L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4"/>
  <sheetViews>
    <sheetView showZeros="0" zoomScale="93" zoomScaleNormal="93" workbookViewId="0">
      <selection activeCell="AK23" sqref="AK23"/>
    </sheetView>
  </sheetViews>
  <sheetFormatPr defaultColWidth="9.23046875" defaultRowHeight="12.45"/>
  <cols>
    <col min="1" max="1" width="4.07421875" style="109" customWidth="1"/>
    <col min="2" max="2" width="10.07421875" style="42" customWidth="1"/>
    <col min="3" max="3" width="4.61328125" style="109" customWidth="1"/>
    <col min="4" max="4" width="4.4609375" style="109" customWidth="1"/>
    <col min="5" max="5" width="2.07421875" style="109" customWidth="1"/>
    <col min="6" max="14" width="2.61328125" style="109" customWidth="1"/>
    <col min="15" max="15" width="1.61328125" style="109" customWidth="1"/>
    <col min="16" max="24" width="2.61328125" style="109" customWidth="1"/>
    <col min="25" max="25" width="1.61328125" style="109" customWidth="1"/>
    <col min="26" max="34" width="2.61328125" style="109" customWidth="1"/>
    <col min="35" max="16384" width="9.23046875" style="42"/>
  </cols>
  <sheetData>
    <row r="1" spans="1:34" s="8" customFormat="1" ht="34.5" customHeight="1">
      <c r="A1" s="142"/>
      <c r="C1" s="206" t="s">
        <v>44</v>
      </c>
      <c r="D1" s="206" t="s">
        <v>127</v>
      </c>
      <c r="E1" s="73"/>
      <c r="F1" s="208" t="s">
        <v>123</v>
      </c>
      <c r="G1" s="208"/>
      <c r="H1" s="208"/>
      <c r="I1" s="208"/>
      <c r="J1" s="208"/>
      <c r="K1" s="208"/>
      <c r="L1" s="208"/>
      <c r="M1" s="208"/>
      <c r="N1" s="208"/>
      <c r="O1" s="73"/>
      <c r="P1" s="208" t="s">
        <v>122</v>
      </c>
      <c r="Q1" s="208"/>
      <c r="R1" s="208"/>
      <c r="S1" s="208"/>
      <c r="T1" s="208"/>
      <c r="U1" s="208"/>
      <c r="V1" s="208"/>
      <c r="W1" s="208"/>
      <c r="X1" s="208"/>
      <c r="Y1" s="73"/>
      <c r="Z1" s="208" t="s">
        <v>121</v>
      </c>
      <c r="AA1" s="208"/>
      <c r="AB1" s="208"/>
      <c r="AC1" s="208"/>
      <c r="AD1" s="208"/>
      <c r="AE1" s="208"/>
      <c r="AF1" s="208"/>
      <c r="AG1" s="208"/>
      <c r="AH1" s="208"/>
    </row>
    <row r="2" spans="1:34" s="8" customFormat="1" ht="21" customHeight="1">
      <c r="A2" s="142"/>
      <c r="C2" s="207"/>
      <c r="D2" s="207"/>
      <c r="E2" s="73"/>
      <c r="F2" s="141">
        <v>1</v>
      </c>
      <c r="G2" s="141">
        <v>2</v>
      </c>
      <c r="H2" s="141">
        <v>3</v>
      </c>
      <c r="I2" s="141">
        <v>4</v>
      </c>
      <c r="J2" s="141">
        <v>5</v>
      </c>
      <c r="K2" s="141">
        <v>6</v>
      </c>
      <c r="L2" s="141">
        <v>7</v>
      </c>
      <c r="M2" s="141">
        <v>8</v>
      </c>
      <c r="N2" s="141">
        <v>9</v>
      </c>
      <c r="O2" s="73"/>
      <c r="P2" s="141">
        <v>1</v>
      </c>
      <c r="Q2" s="141">
        <v>2</v>
      </c>
      <c r="R2" s="141">
        <v>3</v>
      </c>
      <c r="S2" s="141">
        <v>4</v>
      </c>
      <c r="T2" s="141">
        <v>5</v>
      </c>
      <c r="U2" s="141">
        <v>6</v>
      </c>
      <c r="V2" s="141">
        <v>7</v>
      </c>
      <c r="W2" s="141">
        <v>8</v>
      </c>
      <c r="X2" s="141">
        <v>9</v>
      </c>
      <c r="Y2" s="73"/>
      <c r="Z2" s="141">
        <v>1</v>
      </c>
      <c r="AA2" s="141">
        <v>2</v>
      </c>
      <c r="AB2" s="141">
        <v>3</v>
      </c>
      <c r="AC2" s="141">
        <v>4</v>
      </c>
      <c r="AD2" s="141">
        <v>5</v>
      </c>
      <c r="AE2" s="141">
        <v>6</v>
      </c>
      <c r="AF2" s="141">
        <v>7</v>
      </c>
      <c r="AG2" s="141">
        <v>8</v>
      </c>
      <c r="AH2" s="141">
        <v>9</v>
      </c>
    </row>
    <row r="3" spans="1:34" ht="15.55" customHeight="1">
      <c r="A3" s="140">
        <v>1</v>
      </c>
      <c r="B3" s="139" t="str">
        <f>SR!B6</f>
        <v>Per. N.</v>
      </c>
      <c r="C3" s="143">
        <f>SR!C6</f>
        <v>25</v>
      </c>
      <c r="D3" s="143">
        <f>SR!D6</f>
        <v>8</v>
      </c>
      <c r="E3" s="139"/>
      <c r="F3" s="143">
        <f>SR!F6</f>
        <v>0</v>
      </c>
      <c r="G3" s="143">
        <f>SR!G6</f>
        <v>0</v>
      </c>
      <c r="H3" s="143">
        <f>SR!H6</f>
        <v>0</v>
      </c>
      <c r="I3" s="143">
        <f>SR!I6</f>
        <v>3</v>
      </c>
      <c r="J3" s="143">
        <f>SR!J6</f>
        <v>0</v>
      </c>
      <c r="K3" s="143">
        <f>SR!K6</f>
        <v>3</v>
      </c>
      <c r="L3" s="143">
        <f>SR!L6</f>
        <v>3</v>
      </c>
      <c r="M3" s="143">
        <f>SR!M6</f>
        <v>0</v>
      </c>
      <c r="N3" s="143">
        <f>SR!N6</f>
        <v>0</v>
      </c>
      <c r="O3" s="143"/>
      <c r="P3" s="143">
        <f>SR!P6</f>
        <v>3</v>
      </c>
      <c r="Q3" s="143">
        <f>SR!Q6</f>
        <v>3</v>
      </c>
      <c r="R3" s="143">
        <f>SR!R6</f>
        <v>3</v>
      </c>
      <c r="S3" s="143">
        <f>SR!S6</f>
        <v>0</v>
      </c>
      <c r="T3" s="143">
        <f>SR!T6</f>
        <v>4</v>
      </c>
      <c r="U3" s="143">
        <f>SR!U6</f>
        <v>0</v>
      </c>
      <c r="V3" s="143">
        <f>SR!V6</f>
        <v>3</v>
      </c>
      <c r="W3" s="143">
        <f>SR!W6</f>
        <v>0</v>
      </c>
      <c r="X3" s="143">
        <f>SR!X6</f>
        <v>0</v>
      </c>
      <c r="Y3" s="143"/>
      <c r="Z3" s="143">
        <f>SR!Z6</f>
        <v>0</v>
      </c>
      <c r="AA3" s="143">
        <f>SR!AA6</f>
        <v>0</v>
      </c>
      <c r="AB3" s="143">
        <f>SR!AB6</f>
        <v>0</v>
      </c>
      <c r="AC3" s="143">
        <f>SR!AC6</f>
        <v>0</v>
      </c>
      <c r="AD3" s="143">
        <f>SR!AD6</f>
        <v>0</v>
      </c>
      <c r="AE3" s="143">
        <f>SR!AE6</f>
        <v>0</v>
      </c>
      <c r="AF3" s="143">
        <f>SR!AF6</f>
        <v>0</v>
      </c>
      <c r="AG3" s="143">
        <f>SR!AG6</f>
        <v>0</v>
      </c>
      <c r="AH3" s="143">
        <f>SR!AH6</f>
        <v>0</v>
      </c>
    </row>
    <row r="4" spans="1:34" ht="15.55" customHeight="1">
      <c r="A4" s="140">
        <f t="shared" ref="A4:A14" si="0">A3+1</f>
        <v>2</v>
      </c>
      <c r="B4" s="139" t="str">
        <f>SR!B7</f>
        <v>Ole S.</v>
      </c>
      <c r="C4" s="143">
        <f>SR!C7</f>
        <v>20</v>
      </c>
      <c r="D4" s="143">
        <f>SR!D7</f>
        <v>7</v>
      </c>
      <c r="E4" s="139"/>
      <c r="F4" s="143">
        <f>SR!F7</f>
        <v>0</v>
      </c>
      <c r="G4" s="143">
        <f>SR!G7</f>
        <v>4</v>
      </c>
      <c r="H4" s="143">
        <f>SR!H7</f>
        <v>0</v>
      </c>
      <c r="I4" s="143">
        <f>SR!I7</f>
        <v>0</v>
      </c>
      <c r="J4" s="143">
        <f>SR!J7</f>
        <v>0</v>
      </c>
      <c r="K4" s="143">
        <f>SR!K7</f>
        <v>3</v>
      </c>
      <c r="L4" s="143">
        <f>SR!L7</f>
        <v>0</v>
      </c>
      <c r="M4" s="143">
        <f>SR!M7</f>
        <v>3</v>
      </c>
      <c r="N4" s="143">
        <f>SR!N7</f>
        <v>0</v>
      </c>
      <c r="O4" s="143"/>
      <c r="P4" s="143">
        <f>SR!P7</f>
        <v>3</v>
      </c>
      <c r="Q4" s="143">
        <f>SR!Q7</f>
        <v>0</v>
      </c>
      <c r="R4" s="143">
        <f>SR!R7</f>
        <v>0</v>
      </c>
      <c r="S4" s="143">
        <f>SR!S7</f>
        <v>0</v>
      </c>
      <c r="T4" s="143">
        <f>SR!T7</f>
        <v>3</v>
      </c>
      <c r="U4" s="143">
        <f>SR!U7</f>
        <v>2</v>
      </c>
      <c r="V4" s="143">
        <f>SR!V7</f>
        <v>0</v>
      </c>
      <c r="W4" s="143">
        <f>SR!W7</f>
        <v>0</v>
      </c>
      <c r="X4" s="143">
        <f>SR!X7</f>
        <v>2</v>
      </c>
      <c r="Y4" s="143"/>
      <c r="Z4" s="143">
        <f>SR!Z7</f>
        <v>0</v>
      </c>
      <c r="AA4" s="143">
        <f>SR!AA7</f>
        <v>0</v>
      </c>
      <c r="AB4" s="143">
        <f>SR!AB7</f>
        <v>0</v>
      </c>
      <c r="AC4" s="143">
        <f>SR!AC7</f>
        <v>0</v>
      </c>
      <c r="AD4" s="143">
        <f>SR!AD7</f>
        <v>0</v>
      </c>
      <c r="AE4" s="143">
        <f>SR!AE7</f>
        <v>0</v>
      </c>
      <c r="AF4" s="143">
        <f>SR!AF7</f>
        <v>0</v>
      </c>
      <c r="AG4" s="143">
        <f>SR!AG7</f>
        <v>0</v>
      </c>
      <c r="AH4" s="143">
        <f>SR!AH7</f>
        <v>0</v>
      </c>
    </row>
    <row r="5" spans="1:34" ht="15.55" customHeight="1">
      <c r="A5" s="140">
        <f t="shared" si="0"/>
        <v>3</v>
      </c>
      <c r="B5" s="139" t="str">
        <f>SR!B8</f>
        <v>Børge H.</v>
      </c>
      <c r="C5" s="143">
        <f>SR!C8</f>
        <v>20</v>
      </c>
      <c r="D5" s="143">
        <f>SR!D8</f>
        <v>6</v>
      </c>
      <c r="E5" s="139"/>
      <c r="F5" s="143">
        <f>SR!F8</f>
        <v>3</v>
      </c>
      <c r="G5" s="143">
        <f>SR!G8</f>
        <v>4</v>
      </c>
      <c r="H5" s="143">
        <f>SR!H8</f>
        <v>0</v>
      </c>
      <c r="I5" s="143">
        <f>SR!I8</f>
        <v>0</v>
      </c>
      <c r="J5" s="143">
        <f>SR!J8</f>
        <v>0</v>
      </c>
      <c r="K5" s="143">
        <f>SR!K8</f>
        <v>0</v>
      </c>
      <c r="L5" s="143">
        <f>SR!L8</f>
        <v>0</v>
      </c>
      <c r="M5" s="143">
        <f>SR!M8</f>
        <v>0</v>
      </c>
      <c r="N5" s="143">
        <f>SR!N8</f>
        <v>4</v>
      </c>
      <c r="O5" s="143"/>
      <c r="P5" s="143">
        <f>SR!P8</f>
        <v>3</v>
      </c>
      <c r="Q5" s="143">
        <f>SR!Q8</f>
        <v>0</v>
      </c>
      <c r="R5" s="143">
        <f>SR!R8</f>
        <v>3</v>
      </c>
      <c r="S5" s="143">
        <f>SR!S8</f>
        <v>0</v>
      </c>
      <c r="T5" s="143">
        <f>SR!T8</f>
        <v>0</v>
      </c>
      <c r="U5" s="143">
        <f>SR!U8</f>
        <v>0</v>
      </c>
      <c r="V5" s="143">
        <f>SR!V8</f>
        <v>3</v>
      </c>
      <c r="W5" s="143">
        <f>SR!W8</f>
        <v>0</v>
      </c>
      <c r="X5" s="143">
        <f>SR!X8</f>
        <v>0</v>
      </c>
      <c r="Y5" s="143"/>
      <c r="Z5" s="143">
        <f>SR!Z8</f>
        <v>0</v>
      </c>
      <c r="AA5" s="143">
        <f>SR!AA8</f>
        <v>0</v>
      </c>
      <c r="AB5" s="143">
        <f>SR!AB8</f>
        <v>0</v>
      </c>
      <c r="AC5" s="143">
        <f>SR!AC8</f>
        <v>0</v>
      </c>
      <c r="AD5" s="143">
        <f>SR!AD8</f>
        <v>0</v>
      </c>
      <c r="AE5" s="143">
        <f>SR!AE8</f>
        <v>0</v>
      </c>
      <c r="AF5" s="143">
        <f>SR!AF8</f>
        <v>0</v>
      </c>
      <c r="AG5" s="143">
        <f>SR!AG8</f>
        <v>0</v>
      </c>
      <c r="AH5" s="143">
        <f>SR!AH8</f>
        <v>0</v>
      </c>
    </row>
    <row r="6" spans="1:34" ht="15.55" customHeight="1">
      <c r="A6" s="140">
        <f t="shared" si="0"/>
        <v>4</v>
      </c>
      <c r="B6" s="139" t="str">
        <f>SR!B9</f>
        <v>Kim P.</v>
      </c>
      <c r="C6" s="143">
        <f>SR!C9</f>
        <v>14</v>
      </c>
      <c r="D6" s="143">
        <f>SR!D9</f>
        <v>5</v>
      </c>
      <c r="E6" s="139"/>
      <c r="F6" s="143">
        <f>SR!F9</f>
        <v>0</v>
      </c>
      <c r="G6" s="143">
        <f>SR!G9</f>
        <v>0</v>
      </c>
      <c r="H6" s="143">
        <f>SR!H9</f>
        <v>0</v>
      </c>
      <c r="I6" s="143">
        <f>SR!I9</f>
        <v>0</v>
      </c>
      <c r="J6" s="143">
        <f>SR!J9</f>
        <v>2</v>
      </c>
      <c r="K6" s="143">
        <f>SR!K9</f>
        <v>0</v>
      </c>
      <c r="L6" s="143">
        <f>SR!L9</f>
        <v>0</v>
      </c>
      <c r="M6" s="143">
        <f>SR!M9</f>
        <v>3</v>
      </c>
      <c r="N6" s="143">
        <f>SR!N9</f>
        <v>0</v>
      </c>
      <c r="O6" s="143"/>
      <c r="P6" s="143">
        <f>SR!P9</f>
        <v>3</v>
      </c>
      <c r="Q6" s="143">
        <f>SR!Q9</f>
        <v>0</v>
      </c>
      <c r="R6" s="143">
        <f>SR!R9</f>
        <v>3</v>
      </c>
      <c r="S6" s="143">
        <f>SR!S9</f>
        <v>0</v>
      </c>
      <c r="T6" s="143">
        <f>SR!T9</f>
        <v>0</v>
      </c>
      <c r="U6" s="143">
        <f>SR!U9</f>
        <v>0</v>
      </c>
      <c r="V6" s="143">
        <f>SR!V9</f>
        <v>3</v>
      </c>
      <c r="W6" s="143">
        <f>SR!W9</f>
        <v>0</v>
      </c>
      <c r="X6" s="143">
        <f>SR!X9</f>
        <v>0</v>
      </c>
      <c r="Y6" s="143"/>
      <c r="Z6" s="143">
        <f>SR!Z9</f>
        <v>0</v>
      </c>
      <c r="AA6" s="143">
        <f>SR!AA9</f>
        <v>0</v>
      </c>
      <c r="AB6" s="143">
        <f>SR!AB9</f>
        <v>0</v>
      </c>
      <c r="AC6" s="143">
        <f>SR!AC9</f>
        <v>0</v>
      </c>
      <c r="AD6" s="143">
        <f>SR!AD9</f>
        <v>0</v>
      </c>
      <c r="AE6" s="143">
        <f>SR!AE9</f>
        <v>0</v>
      </c>
      <c r="AF6" s="143">
        <f>SR!AF9</f>
        <v>0</v>
      </c>
      <c r="AG6" s="143">
        <f>SR!AG9</f>
        <v>0</v>
      </c>
      <c r="AH6" s="143">
        <f>SR!AH9</f>
        <v>0</v>
      </c>
    </row>
    <row r="7" spans="1:34" ht="15.55" customHeight="1">
      <c r="A7" s="140">
        <f t="shared" si="0"/>
        <v>5</v>
      </c>
      <c r="B7" s="139" t="str">
        <f>SR!B10</f>
        <v>Morten C.</v>
      </c>
      <c r="C7" s="143">
        <f>SR!C10</f>
        <v>15</v>
      </c>
      <c r="D7" s="143">
        <f>SR!D10</f>
        <v>5</v>
      </c>
      <c r="E7" s="139"/>
      <c r="F7" s="143">
        <f>SR!F10</f>
        <v>0</v>
      </c>
      <c r="G7" s="143">
        <f>SR!G10</f>
        <v>0</v>
      </c>
      <c r="H7" s="143">
        <f>SR!H10</f>
        <v>0</v>
      </c>
      <c r="I7" s="143">
        <f>SR!I10</f>
        <v>0</v>
      </c>
      <c r="J7" s="143">
        <f>SR!J10</f>
        <v>0</v>
      </c>
      <c r="K7" s="143">
        <f>SR!K10</f>
        <v>3</v>
      </c>
      <c r="L7" s="143">
        <f>SR!L10</f>
        <v>0</v>
      </c>
      <c r="M7" s="143">
        <f>SR!M10</f>
        <v>0</v>
      </c>
      <c r="N7" s="143">
        <f>SR!N10</f>
        <v>0</v>
      </c>
      <c r="O7" s="143"/>
      <c r="P7" s="143">
        <f>SR!P10</f>
        <v>0</v>
      </c>
      <c r="Q7" s="143">
        <f>SR!Q10</f>
        <v>0</v>
      </c>
      <c r="R7" s="143">
        <f>SR!R10</f>
        <v>4</v>
      </c>
      <c r="S7" s="143">
        <f>SR!S10</f>
        <v>3</v>
      </c>
      <c r="T7" s="143">
        <f>SR!T10</f>
        <v>0</v>
      </c>
      <c r="U7" s="143">
        <f>SR!U10</f>
        <v>0</v>
      </c>
      <c r="V7" s="143">
        <f>SR!V10</f>
        <v>3</v>
      </c>
      <c r="W7" s="143">
        <f>SR!W10</f>
        <v>0</v>
      </c>
      <c r="X7" s="143">
        <f>SR!X10</f>
        <v>2</v>
      </c>
      <c r="Y7" s="143"/>
      <c r="Z7" s="143">
        <f>SR!Z10</f>
        <v>0</v>
      </c>
      <c r="AA7" s="143">
        <f>SR!AA10</f>
        <v>0</v>
      </c>
      <c r="AB7" s="143">
        <f>SR!AB10</f>
        <v>0</v>
      </c>
      <c r="AC7" s="143">
        <f>SR!AC10</f>
        <v>0</v>
      </c>
      <c r="AD7" s="143">
        <f>SR!AD10</f>
        <v>0</v>
      </c>
      <c r="AE7" s="143">
        <f>SR!AE10</f>
        <v>0</v>
      </c>
      <c r="AF7" s="143">
        <f>SR!AF10</f>
        <v>0</v>
      </c>
      <c r="AG7" s="143">
        <f>SR!AG10</f>
        <v>0</v>
      </c>
      <c r="AH7" s="143">
        <f>SR!AH10</f>
        <v>0</v>
      </c>
    </row>
    <row r="8" spans="1:34" ht="15.55" customHeight="1">
      <c r="A8" s="140">
        <f t="shared" si="0"/>
        <v>6</v>
      </c>
      <c r="B8" s="139" t="str">
        <f>SR!B11</f>
        <v>Martin A.</v>
      </c>
      <c r="C8" s="143">
        <f>SR!C11</f>
        <v>14</v>
      </c>
      <c r="D8" s="143">
        <f>SR!D11</f>
        <v>4</v>
      </c>
      <c r="E8" s="139"/>
      <c r="F8" s="143">
        <f>SR!F11</f>
        <v>3</v>
      </c>
      <c r="G8" s="143">
        <f>SR!G11</f>
        <v>4</v>
      </c>
      <c r="H8" s="143">
        <f>SR!H11</f>
        <v>0</v>
      </c>
      <c r="I8" s="143">
        <f>SR!I11</f>
        <v>0</v>
      </c>
      <c r="J8" s="143">
        <f>SR!J11</f>
        <v>0</v>
      </c>
      <c r="K8" s="143">
        <f>SR!K11</f>
        <v>0</v>
      </c>
      <c r="L8" s="143">
        <f>SR!L11</f>
        <v>0</v>
      </c>
      <c r="M8" s="143">
        <f>SR!M11</f>
        <v>3</v>
      </c>
      <c r="N8" s="143">
        <f>SR!N11</f>
        <v>4</v>
      </c>
      <c r="O8" s="143"/>
      <c r="P8" s="143">
        <f>SR!P11</f>
        <v>0</v>
      </c>
      <c r="Q8" s="143">
        <f>SR!Q11</f>
        <v>0</v>
      </c>
      <c r="R8" s="143">
        <f>SR!R11</f>
        <v>0</v>
      </c>
      <c r="S8" s="143">
        <f>SR!S11</f>
        <v>0</v>
      </c>
      <c r="T8" s="143">
        <f>SR!T11</f>
        <v>0</v>
      </c>
      <c r="U8" s="143">
        <f>SR!U11</f>
        <v>0</v>
      </c>
      <c r="V8" s="143">
        <f>SR!V11</f>
        <v>0</v>
      </c>
      <c r="W8" s="143">
        <f>SR!W11</f>
        <v>0</v>
      </c>
      <c r="X8" s="143">
        <f>SR!X11</f>
        <v>0</v>
      </c>
      <c r="Y8" s="143"/>
      <c r="Z8" s="143">
        <f>SR!Z11</f>
        <v>0</v>
      </c>
      <c r="AA8" s="143">
        <f>SR!AA11</f>
        <v>0</v>
      </c>
      <c r="AB8" s="143">
        <f>SR!AB11</f>
        <v>0</v>
      </c>
      <c r="AC8" s="143">
        <f>SR!AC11</f>
        <v>0</v>
      </c>
      <c r="AD8" s="143">
        <f>SR!AD11</f>
        <v>0</v>
      </c>
      <c r="AE8" s="143">
        <f>SR!AE11</f>
        <v>0</v>
      </c>
      <c r="AF8" s="143">
        <f>SR!AF11</f>
        <v>0</v>
      </c>
      <c r="AG8" s="143">
        <f>SR!AG11</f>
        <v>0</v>
      </c>
      <c r="AH8" s="143">
        <f>SR!AH11</f>
        <v>0</v>
      </c>
    </row>
    <row r="9" spans="1:34" ht="15.55" customHeight="1">
      <c r="A9" s="140">
        <f t="shared" si="0"/>
        <v>7</v>
      </c>
      <c r="B9" s="139" t="str">
        <f>SR!B12</f>
        <v>René S.</v>
      </c>
      <c r="C9" s="143">
        <f>SR!C12</f>
        <v>12</v>
      </c>
      <c r="D9" s="143">
        <f>SR!D12</f>
        <v>4</v>
      </c>
      <c r="E9" s="139"/>
      <c r="F9" s="143">
        <f>SR!F12</f>
        <v>0</v>
      </c>
      <c r="G9" s="143">
        <f>SR!G12</f>
        <v>0</v>
      </c>
      <c r="H9" s="143">
        <f>SR!H12</f>
        <v>3</v>
      </c>
      <c r="I9" s="143">
        <f>SR!I12</f>
        <v>0</v>
      </c>
      <c r="J9" s="143">
        <f>SR!J12</f>
        <v>0</v>
      </c>
      <c r="K9" s="143">
        <f>SR!K12</f>
        <v>0</v>
      </c>
      <c r="L9" s="143">
        <f>SR!L12</f>
        <v>3</v>
      </c>
      <c r="M9" s="143">
        <f>SR!M12</f>
        <v>0</v>
      </c>
      <c r="N9" s="143">
        <f>SR!N12</f>
        <v>0</v>
      </c>
      <c r="O9" s="143"/>
      <c r="P9" s="143">
        <f>SR!P12</f>
        <v>0</v>
      </c>
      <c r="Q9" s="143">
        <f>SR!Q12</f>
        <v>0</v>
      </c>
      <c r="R9" s="143">
        <f>SR!R12</f>
        <v>0</v>
      </c>
      <c r="S9" s="143">
        <f>SR!S12</f>
        <v>0</v>
      </c>
      <c r="T9" s="143">
        <f>SR!T12</f>
        <v>3</v>
      </c>
      <c r="U9" s="143">
        <f>SR!U12</f>
        <v>0</v>
      </c>
      <c r="V9" s="143">
        <f>SR!V12</f>
        <v>0</v>
      </c>
      <c r="W9" s="143">
        <f>SR!W12</f>
        <v>3</v>
      </c>
      <c r="X9" s="143">
        <f>SR!X12</f>
        <v>0</v>
      </c>
      <c r="Y9" s="143"/>
      <c r="Z9" s="143">
        <f>SR!Z12</f>
        <v>0</v>
      </c>
      <c r="AA9" s="143">
        <f>SR!AA12</f>
        <v>0</v>
      </c>
      <c r="AB9" s="143">
        <f>SR!AB12</f>
        <v>0</v>
      </c>
      <c r="AC9" s="143">
        <f>SR!AC12</f>
        <v>0</v>
      </c>
      <c r="AD9" s="143">
        <f>SR!AD12</f>
        <v>0</v>
      </c>
      <c r="AE9" s="143">
        <f>SR!AE12</f>
        <v>0</v>
      </c>
      <c r="AF9" s="143">
        <f>SR!AF12</f>
        <v>0</v>
      </c>
      <c r="AG9" s="143">
        <f>SR!AG12</f>
        <v>0</v>
      </c>
      <c r="AH9" s="143">
        <f>SR!AH12</f>
        <v>0</v>
      </c>
    </row>
    <row r="10" spans="1:34" ht="15.55" customHeight="1">
      <c r="A10" s="140">
        <f t="shared" si="0"/>
        <v>8</v>
      </c>
      <c r="B10" s="139" t="str">
        <f>SR!B13</f>
        <v>Erik M.</v>
      </c>
      <c r="C10" s="143">
        <f>SR!C13</f>
        <v>11</v>
      </c>
      <c r="D10" s="143">
        <f>SR!D13</f>
        <v>3</v>
      </c>
      <c r="E10" s="139"/>
      <c r="F10" s="143">
        <f>SR!F13</f>
        <v>0</v>
      </c>
      <c r="G10" s="143">
        <f>SR!G13</f>
        <v>3</v>
      </c>
      <c r="H10" s="143">
        <f>SR!H13</f>
        <v>0</v>
      </c>
      <c r="I10" s="143">
        <f>SR!I13</f>
        <v>0</v>
      </c>
      <c r="J10" s="143">
        <f>SR!J13</f>
        <v>0</v>
      </c>
      <c r="K10" s="143">
        <f>SR!K13</f>
        <v>0</v>
      </c>
      <c r="L10" s="143">
        <f>SR!L13</f>
        <v>0</v>
      </c>
      <c r="M10" s="143">
        <f>SR!M13</f>
        <v>0</v>
      </c>
      <c r="N10" s="143">
        <f>SR!N13</f>
        <v>0</v>
      </c>
      <c r="O10" s="143"/>
      <c r="P10" s="143">
        <f>SR!P13</f>
        <v>0</v>
      </c>
      <c r="Q10" s="143">
        <f>SR!Q13</f>
        <v>0</v>
      </c>
      <c r="R10" s="143">
        <f>SR!R13</f>
        <v>0</v>
      </c>
      <c r="S10" s="143">
        <f>SR!S13</f>
        <v>0</v>
      </c>
      <c r="T10" s="143">
        <f>SR!T13</f>
        <v>0</v>
      </c>
      <c r="U10" s="143">
        <f>SR!U13</f>
        <v>0</v>
      </c>
      <c r="V10" s="143">
        <f>SR!V13</f>
        <v>4</v>
      </c>
      <c r="W10" s="143">
        <f>SR!W13</f>
        <v>0</v>
      </c>
      <c r="X10" s="143">
        <f>SR!X13</f>
        <v>0</v>
      </c>
      <c r="Y10" s="143"/>
      <c r="Z10" s="143">
        <f>SR!Z13</f>
        <v>0</v>
      </c>
      <c r="AA10" s="143">
        <f>SR!AA13</f>
        <v>0</v>
      </c>
      <c r="AB10" s="143">
        <f>SR!AB13</f>
        <v>0</v>
      </c>
      <c r="AC10" s="143">
        <f>SR!AC13</f>
        <v>0</v>
      </c>
      <c r="AD10" s="143">
        <f>SR!AD13</f>
        <v>0</v>
      </c>
      <c r="AE10" s="143">
        <f>SR!AE13</f>
        <v>0</v>
      </c>
      <c r="AF10" s="143">
        <f>SR!AF13</f>
        <v>0</v>
      </c>
      <c r="AG10" s="143">
        <f>SR!AG13</f>
        <v>0</v>
      </c>
      <c r="AH10" s="143">
        <f>SR!AH13</f>
        <v>0</v>
      </c>
    </row>
    <row r="11" spans="1:34" ht="15.55" customHeight="1">
      <c r="A11" s="140">
        <f t="shared" si="0"/>
        <v>9</v>
      </c>
      <c r="B11" s="139" t="str">
        <f>SR!B14</f>
        <v>Martin K.</v>
      </c>
      <c r="C11" s="143">
        <f>SR!C14</f>
        <v>9</v>
      </c>
      <c r="D11" s="143">
        <f>SR!D14</f>
        <v>3</v>
      </c>
      <c r="E11" s="139"/>
      <c r="F11" s="143">
        <f>SR!F14</f>
        <v>0</v>
      </c>
      <c r="G11" s="143">
        <f>SR!G14</f>
        <v>0</v>
      </c>
      <c r="H11" s="143">
        <f>SR!H14</f>
        <v>0</v>
      </c>
      <c r="I11" s="143">
        <f>SR!I14</f>
        <v>0</v>
      </c>
      <c r="J11" s="143">
        <f>SR!J14</f>
        <v>0</v>
      </c>
      <c r="K11" s="143">
        <f>SR!K14</f>
        <v>0</v>
      </c>
      <c r="L11" s="143">
        <f>SR!L14</f>
        <v>0</v>
      </c>
      <c r="M11" s="143">
        <f>SR!M14</f>
        <v>0</v>
      </c>
      <c r="N11" s="143">
        <f>SR!N14</f>
        <v>0</v>
      </c>
      <c r="O11" s="143"/>
      <c r="P11" s="143">
        <f>SR!P14</f>
        <v>3</v>
      </c>
      <c r="Q11" s="143">
        <f>SR!Q14</f>
        <v>3</v>
      </c>
      <c r="R11" s="143">
        <f>SR!R14</f>
        <v>3</v>
      </c>
      <c r="S11" s="143">
        <f>SR!S14</f>
        <v>0</v>
      </c>
      <c r="T11" s="143">
        <f>SR!T14</f>
        <v>0</v>
      </c>
      <c r="U11" s="143">
        <f>SR!U14</f>
        <v>0</v>
      </c>
      <c r="V11" s="143">
        <f>SR!V14</f>
        <v>0</v>
      </c>
      <c r="W11" s="143">
        <f>SR!W14</f>
        <v>0</v>
      </c>
      <c r="X11" s="143">
        <f>SR!X14</f>
        <v>0</v>
      </c>
      <c r="Y11" s="143"/>
      <c r="Z11" s="143">
        <f>SR!Z14</f>
        <v>0</v>
      </c>
      <c r="AA11" s="143">
        <f>SR!AA14</f>
        <v>0</v>
      </c>
      <c r="AB11" s="143">
        <f>SR!AB14</f>
        <v>0</v>
      </c>
      <c r="AC11" s="143">
        <f>SR!AC14</f>
        <v>0</v>
      </c>
      <c r="AD11" s="143">
        <f>SR!AD14</f>
        <v>0</v>
      </c>
      <c r="AE11" s="143">
        <f>SR!AE14</f>
        <v>0</v>
      </c>
      <c r="AF11" s="143">
        <f>SR!AF14</f>
        <v>0</v>
      </c>
      <c r="AG11" s="143">
        <f>SR!AG14</f>
        <v>0</v>
      </c>
      <c r="AH11" s="143">
        <f>SR!AH14</f>
        <v>0</v>
      </c>
    </row>
    <row r="12" spans="1:34" ht="15.55" customHeight="1">
      <c r="A12" s="140">
        <f t="shared" si="0"/>
        <v>10</v>
      </c>
      <c r="B12" s="139" t="str">
        <f>SR!B15</f>
        <v>Karsten V.</v>
      </c>
      <c r="C12" s="143">
        <f>SR!C15</f>
        <v>6</v>
      </c>
      <c r="D12" s="143">
        <f>SR!D15</f>
        <v>2</v>
      </c>
      <c r="E12" s="139"/>
      <c r="F12" s="143">
        <f>SR!F15</f>
        <v>0</v>
      </c>
      <c r="G12" s="143">
        <f>SR!G15</f>
        <v>0</v>
      </c>
      <c r="H12" s="143">
        <f>SR!H15</f>
        <v>0</v>
      </c>
      <c r="I12" s="143">
        <f>SR!I15</f>
        <v>0</v>
      </c>
      <c r="J12" s="143">
        <f>SR!J15</f>
        <v>0</v>
      </c>
      <c r="K12" s="143">
        <f>SR!K15</f>
        <v>0</v>
      </c>
      <c r="L12" s="143">
        <f>SR!L15</f>
        <v>0</v>
      </c>
      <c r="M12" s="143">
        <f>SR!M15</f>
        <v>3</v>
      </c>
      <c r="N12" s="143">
        <f>SR!N15</f>
        <v>0</v>
      </c>
      <c r="O12" s="143"/>
      <c r="P12" s="143">
        <f>SR!P15</f>
        <v>0</v>
      </c>
      <c r="Q12" s="143">
        <f>SR!Q15</f>
        <v>0</v>
      </c>
      <c r="R12" s="143">
        <f>SR!R15</f>
        <v>0</v>
      </c>
      <c r="S12" s="143">
        <f>SR!S15</f>
        <v>3</v>
      </c>
      <c r="T12" s="143">
        <f>SR!T15</f>
        <v>0</v>
      </c>
      <c r="U12" s="143">
        <f>SR!U15</f>
        <v>0</v>
      </c>
      <c r="V12" s="143">
        <f>SR!V15</f>
        <v>0</v>
      </c>
      <c r="W12" s="143">
        <f>SR!W15</f>
        <v>0</v>
      </c>
      <c r="X12" s="143">
        <f>SR!X15</f>
        <v>0</v>
      </c>
      <c r="Y12" s="143"/>
      <c r="Z12" s="143">
        <f>SR!Z15</f>
        <v>0</v>
      </c>
      <c r="AA12" s="143">
        <f>SR!AA15</f>
        <v>0</v>
      </c>
      <c r="AB12" s="143">
        <f>SR!AB15</f>
        <v>0</v>
      </c>
      <c r="AC12" s="143">
        <f>SR!AC15</f>
        <v>0</v>
      </c>
      <c r="AD12" s="143">
        <f>SR!AD15</f>
        <v>0</v>
      </c>
      <c r="AE12" s="143">
        <f>SR!AE15</f>
        <v>0</v>
      </c>
      <c r="AF12" s="143">
        <f>SR!AF15</f>
        <v>0</v>
      </c>
      <c r="AG12" s="143">
        <f>SR!AG15</f>
        <v>0</v>
      </c>
      <c r="AH12" s="143">
        <f>SR!AH15</f>
        <v>0</v>
      </c>
    </row>
    <row r="13" spans="1:34" ht="15.55" customHeight="1">
      <c r="A13" s="140">
        <f t="shared" si="0"/>
        <v>11</v>
      </c>
      <c r="B13" s="139" t="str">
        <f>SR!B16</f>
        <v>Anders N.</v>
      </c>
      <c r="C13" s="143">
        <f>SR!C16</f>
        <v>0</v>
      </c>
      <c r="D13" s="143">
        <f>SR!D16</f>
        <v>0</v>
      </c>
      <c r="E13" s="139"/>
      <c r="F13" s="143">
        <f>SR!F16</f>
        <v>0</v>
      </c>
      <c r="G13" s="143">
        <f>SR!G16</f>
        <v>0</v>
      </c>
      <c r="H13" s="143">
        <f>SR!H16</f>
        <v>0</v>
      </c>
      <c r="I13" s="143">
        <f>SR!I16</f>
        <v>0</v>
      </c>
      <c r="J13" s="143">
        <f>SR!J16</f>
        <v>0</v>
      </c>
      <c r="K13" s="143">
        <f>SR!K16</f>
        <v>0</v>
      </c>
      <c r="L13" s="143">
        <f>SR!L16</f>
        <v>0</v>
      </c>
      <c r="M13" s="143">
        <f>SR!M16</f>
        <v>0</v>
      </c>
      <c r="N13" s="143">
        <f>SR!N16</f>
        <v>0</v>
      </c>
      <c r="O13" s="143"/>
      <c r="P13" s="143">
        <f>SR!P16</f>
        <v>0</v>
      </c>
      <c r="Q13" s="143">
        <f>SR!Q16</f>
        <v>0</v>
      </c>
      <c r="R13" s="143">
        <f>SR!R16</f>
        <v>0</v>
      </c>
      <c r="S13" s="143">
        <f>SR!S16</f>
        <v>0</v>
      </c>
      <c r="T13" s="143">
        <f>SR!T16</f>
        <v>0</v>
      </c>
      <c r="U13" s="143">
        <f>SR!U16</f>
        <v>0</v>
      </c>
      <c r="V13" s="143">
        <f>SR!V16</f>
        <v>0</v>
      </c>
      <c r="W13" s="143">
        <f>SR!W16</f>
        <v>0</v>
      </c>
      <c r="X13" s="143">
        <f>SR!X16</f>
        <v>0</v>
      </c>
      <c r="Y13" s="143"/>
      <c r="Z13" s="143">
        <f>SR!Z16</f>
        <v>0</v>
      </c>
      <c r="AA13" s="143">
        <f>SR!AA16</f>
        <v>0</v>
      </c>
      <c r="AB13" s="143">
        <f>SR!AB16</f>
        <v>0</v>
      </c>
      <c r="AC13" s="143">
        <f>SR!AC16</f>
        <v>0</v>
      </c>
      <c r="AD13" s="143">
        <f>SR!AD16</f>
        <v>0</v>
      </c>
      <c r="AE13" s="143">
        <f>SR!AE16</f>
        <v>0</v>
      </c>
      <c r="AF13" s="143">
        <f>SR!AF16</f>
        <v>0</v>
      </c>
      <c r="AG13" s="143">
        <f>SR!AG16</f>
        <v>0</v>
      </c>
      <c r="AH13" s="143">
        <f>SR!AH16</f>
        <v>0</v>
      </c>
    </row>
    <row r="14" spans="1:34" ht="15.65" customHeight="1">
      <c r="A14" s="140">
        <f t="shared" si="0"/>
        <v>12</v>
      </c>
      <c r="B14" s="139" t="str">
        <f>SR!B17</f>
        <v>Bo H.</v>
      </c>
      <c r="C14" s="143">
        <f>SR!C17</f>
        <v>0</v>
      </c>
      <c r="D14" s="143">
        <f>SR!D17</f>
        <v>0</v>
      </c>
      <c r="E14" s="139"/>
      <c r="F14" s="143">
        <f>SR!F17</f>
        <v>0</v>
      </c>
      <c r="G14" s="143">
        <f>SR!G17</f>
        <v>0</v>
      </c>
      <c r="H14" s="143">
        <f>SR!H17</f>
        <v>0</v>
      </c>
      <c r="I14" s="143">
        <f>SR!I17</f>
        <v>0</v>
      </c>
      <c r="J14" s="143">
        <f>SR!J17</f>
        <v>0</v>
      </c>
      <c r="K14" s="143">
        <f>SR!K17</f>
        <v>0</v>
      </c>
      <c r="L14" s="143">
        <f>SR!L17</f>
        <v>0</v>
      </c>
      <c r="M14" s="143">
        <f>SR!M17</f>
        <v>0</v>
      </c>
      <c r="N14" s="143">
        <f>SR!N17</f>
        <v>0</v>
      </c>
      <c r="O14" s="143"/>
      <c r="P14" s="143">
        <f>SR!P17</f>
        <v>0</v>
      </c>
      <c r="Q14" s="143">
        <f>SR!Q17</f>
        <v>0</v>
      </c>
      <c r="R14" s="143">
        <f>SR!R17</f>
        <v>0</v>
      </c>
      <c r="S14" s="143">
        <f>SR!S17</f>
        <v>0</v>
      </c>
      <c r="T14" s="143">
        <f>SR!T17</f>
        <v>0</v>
      </c>
      <c r="U14" s="143">
        <f>SR!U17</f>
        <v>0</v>
      </c>
      <c r="V14" s="143">
        <f>SR!V17</f>
        <v>0</v>
      </c>
      <c r="W14" s="143">
        <f>SR!W17</f>
        <v>0</v>
      </c>
      <c r="X14" s="143">
        <f>SR!X17</f>
        <v>0</v>
      </c>
      <c r="Y14" s="143"/>
      <c r="Z14" s="143">
        <f>SR!Z17</f>
        <v>0</v>
      </c>
      <c r="AA14" s="143">
        <f>SR!AA17</f>
        <v>0</v>
      </c>
      <c r="AB14" s="143">
        <f>SR!AB17</f>
        <v>0</v>
      </c>
      <c r="AC14" s="143">
        <f>SR!AC17</f>
        <v>0</v>
      </c>
      <c r="AD14" s="143">
        <f>SR!AD17</f>
        <v>0</v>
      </c>
      <c r="AE14" s="143">
        <f>SR!AE17</f>
        <v>0</v>
      </c>
      <c r="AF14" s="143">
        <f>SR!AF17</f>
        <v>0</v>
      </c>
      <c r="AG14" s="143">
        <f>SR!AG17</f>
        <v>0</v>
      </c>
      <c r="AH14" s="143">
        <f>SR!AH17</f>
        <v>0</v>
      </c>
    </row>
    <row r="15" spans="1:34" ht="15.65" customHeight="1">
      <c r="A15" s="109">
        <v>13</v>
      </c>
      <c r="B15" s="139" t="str">
        <f>SR!B18</f>
        <v>Carsten L.</v>
      </c>
      <c r="C15" s="143">
        <f>SR!C18</f>
        <v>0</v>
      </c>
      <c r="D15" s="143">
        <f>SR!D18</f>
        <v>0</v>
      </c>
      <c r="E15" s="139"/>
      <c r="F15" s="143">
        <f>SR!F18</f>
        <v>0</v>
      </c>
      <c r="G15" s="143">
        <f>SR!G18</f>
        <v>0</v>
      </c>
      <c r="H15" s="143">
        <f>SR!H18</f>
        <v>0</v>
      </c>
      <c r="I15" s="143">
        <f>SR!I18</f>
        <v>0</v>
      </c>
      <c r="J15" s="143">
        <f>SR!J18</f>
        <v>0</v>
      </c>
      <c r="K15" s="143">
        <f>SR!K18</f>
        <v>0</v>
      </c>
      <c r="L15" s="143">
        <f>SR!L18</f>
        <v>0</v>
      </c>
      <c r="M15" s="143">
        <f>SR!M18</f>
        <v>0</v>
      </c>
      <c r="N15" s="143">
        <f>SR!N18</f>
        <v>0</v>
      </c>
      <c r="O15" s="143"/>
      <c r="P15" s="143">
        <f>SR!P18</f>
        <v>0</v>
      </c>
      <c r="Q15" s="143">
        <f>SR!Q18</f>
        <v>0</v>
      </c>
      <c r="R15" s="143">
        <f>SR!R18</f>
        <v>0</v>
      </c>
      <c r="S15" s="143">
        <f>SR!S18</f>
        <v>0</v>
      </c>
      <c r="T15" s="143">
        <f>SR!T18</f>
        <v>0</v>
      </c>
      <c r="U15" s="143">
        <f>SR!U18</f>
        <v>0</v>
      </c>
      <c r="V15" s="143">
        <f>SR!V18</f>
        <v>0</v>
      </c>
      <c r="W15" s="143">
        <f>SR!W18</f>
        <v>0</v>
      </c>
      <c r="X15" s="143">
        <f>SR!X18</f>
        <v>0</v>
      </c>
      <c r="Y15" s="143"/>
      <c r="Z15" s="143">
        <f>SR!Z18</f>
        <v>0</v>
      </c>
      <c r="AA15" s="143">
        <f>SR!AA18</f>
        <v>0</v>
      </c>
      <c r="AB15" s="143">
        <f>SR!AB18</f>
        <v>0</v>
      </c>
      <c r="AC15" s="143">
        <f>SR!AC18</f>
        <v>0</v>
      </c>
      <c r="AD15" s="143">
        <f>SR!AD18</f>
        <v>0</v>
      </c>
      <c r="AE15" s="143">
        <f>SR!AE18</f>
        <v>0</v>
      </c>
      <c r="AF15" s="143">
        <f>SR!AF18</f>
        <v>0</v>
      </c>
      <c r="AG15" s="143">
        <f>SR!AG18</f>
        <v>0</v>
      </c>
      <c r="AH15" s="143">
        <f>SR!AH18</f>
        <v>0</v>
      </c>
    </row>
    <row r="16" spans="1:34" ht="15.65" customHeight="1">
      <c r="A16" s="109">
        <v>14</v>
      </c>
      <c r="B16" s="139" t="str">
        <f>SR!B19</f>
        <v>Henning B.</v>
      </c>
      <c r="C16" s="143">
        <f>SR!C19</f>
        <v>0</v>
      </c>
      <c r="D16" s="143">
        <f>SR!D19</f>
        <v>0</v>
      </c>
      <c r="E16" s="139"/>
      <c r="F16" s="143">
        <f>SR!F19</f>
        <v>0</v>
      </c>
      <c r="G16" s="143">
        <f>SR!G19</f>
        <v>0</v>
      </c>
      <c r="H16" s="143">
        <f>SR!H19</f>
        <v>0</v>
      </c>
      <c r="I16" s="143">
        <f>SR!I19</f>
        <v>0</v>
      </c>
      <c r="J16" s="143">
        <f>SR!J19</f>
        <v>0</v>
      </c>
      <c r="K16" s="143">
        <f>SR!K19</f>
        <v>0</v>
      </c>
      <c r="L16" s="143">
        <f>SR!L19</f>
        <v>0</v>
      </c>
      <c r="M16" s="143">
        <f>SR!M19</f>
        <v>0</v>
      </c>
      <c r="N16" s="143">
        <f>SR!N19</f>
        <v>0</v>
      </c>
      <c r="O16" s="143"/>
      <c r="P16" s="143">
        <f>SR!P19</f>
        <v>0</v>
      </c>
      <c r="Q16" s="143">
        <f>SR!Q19</f>
        <v>0</v>
      </c>
      <c r="R16" s="143">
        <f>SR!R19</f>
        <v>0</v>
      </c>
      <c r="S16" s="143">
        <f>SR!S19</f>
        <v>0</v>
      </c>
      <c r="T16" s="143">
        <f>SR!T19</f>
        <v>0</v>
      </c>
      <c r="U16" s="143">
        <f>SR!U19</f>
        <v>0</v>
      </c>
      <c r="V16" s="143">
        <f>SR!V19</f>
        <v>0</v>
      </c>
      <c r="W16" s="143">
        <f>SR!W19</f>
        <v>0</v>
      </c>
      <c r="X16" s="143">
        <f>SR!X19</f>
        <v>0</v>
      </c>
      <c r="Y16" s="143"/>
      <c r="Z16" s="143">
        <f>SR!Z19</f>
        <v>0</v>
      </c>
      <c r="AA16" s="143">
        <f>SR!AA19</f>
        <v>0</v>
      </c>
      <c r="AB16" s="143">
        <f>SR!AB19</f>
        <v>0</v>
      </c>
      <c r="AC16" s="143">
        <f>SR!AC19</f>
        <v>0</v>
      </c>
      <c r="AD16" s="143">
        <f>SR!AD19</f>
        <v>0</v>
      </c>
      <c r="AE16" s="143">
        <f>SR!AE19</f>
        <v>0</v>
      </c>
      <c r="AF16" s="143">
        <f>SR!AF19</f>
        <v>0</v>
      </c>
      <c r="AG16" s="143">
        <f>SR!AG19</f>
        <v>0</v>
      </c>
      <c r="AH16" s="143">
        <f>SR!AH19</f>
        <v>0</v>
      </c>
    </row>
    <row r="17" spans="1:34" ht="15.65" customHeight="1">
      <c r="A17" s="109">
        <v>15</v>
      </c>
      <c r="B17" s="139" t="str">
        <f>SR!B20</f>
        <v>Jan H.</v>
      </c>
      <c r="C17" s="143">
        <f>SR!C20</f>
        <v>0</v>
      </c>
      <c r="D17" s="143">
        <f>SR!D20</f>
        <v>0</v>
      </c>
      <c r="E17" s="139"/>
      <c r="F17" s="143">
        <f>SR!F20</f>
        <v>0</v>
      </c>
      <c r="G17" s="143">
        <f>SR!G20</f>
        <v>0</v>
      </c>
      <c r="H17" s="143">
        <f>SR!H20</f>
        <v>0</v>
      </c>
      <c r="I17" s="143">
        <f>SR!I20</f>
        <v>0</v>
      </c>
      <c r="J17" s="143">
        <f>SR!J20</f>
        <v>0</v>
      </c>
      <c r="K17" s="143">
        <f>SR!K20</f>
        <v>0</v>
      </c>
      <c r="L17" s="143">
        <f>SR!L20</f>
        <v>0</v>
      </c>
      <c r="M17" s="143">
        <f>SR!M20</f>
        <v>0</v>
      </c>
      <c r="N17" s="143">
        <f>SR!N20</f>
        <v>0</v>
      </c>
      <c r="O17" s="143"/>
      <c r="P17" s="143">
        <f>SR!P20</f>
        <v>0</v>
      </c>
      <c r="Q17" s="143">
        <f>SR!Q20</f>
        <v>0</v>
      </c>
      <c r="R17" s="143">
        <f>SR!R20</f>
        <v>0</v>
      </c>
      <c r="S17" s="143">
        <f>SR!S20</f>
        <v>0</v>
      </c>
      <c r="T17" s="143">
        <f>SR!T20</f>
        <v>0</v>
      </c>
      <c r="U17" s="143">
        <f>SR!U20</f>
        <v>0</v>
      </c>
      <c r="V17" s="143">
        <f>SR!V20</f>
        <v>0</v>
      </c>
      <c r="W17" s="143">
        <f>SR!W20</f>
        <v>0</v>
      </c>
      <c r="X17" s="143">
        <f>SR!X20</f>
        <v>0</v>
      </c>
      <c r="Y17" s="143"/>
      <c r="Z17" s="143">
        <f>SR!Z20</f>
        <v>0</v>
      </c>
      <c r="AA17" s="143">
        <f>SR!AA20</f>
        <v>0</v>
      </c>
      <c r="AB17" s="143">
        <f>SR!AB20</f>
        <v>0</v>
      </c>
      <c r="AC17" s="143">
        <f>SR!AC20</f>
        <v>0</v>
      </c>
      <c r="AD17" s="143">
        <f>SR!AD20</f>
        <v>0</v>
      </c>
      <c r="AE17" s="143">
        <f>SR!AE20</f>
        <v>0</v>
      </c>
      <c r="AF17" s="143">
        <f>SR!AF20</f>
        <v>0</v>
      </c>
      <c r="AG17" s="143">
        <f>SR!AG20</f>
        <v>0</v>
      </c>
      <c r="AH17" s="143">
        <f>SR!AH20</f>
        <v>0</v>
      </c>
    </row>
    <row r="18" spans="1:34" ht="15.65" customHeight="1">
      <c r="A18" s="109">
        <v>16</v>
      </c>
      <c r="B18" s="139" t="str">
        <f>SR!B21</f>
        <v>Jens L.</v>
      </c>
      <c r="C18" s="143">
        <f>SR!C21</f>
        <v>0</v>
      </c>
      <c r="D18" s="143">
        <f>SR!D21</f>
        <v>0</v>
      </c>
      <c r="E18" s="139"/>
      <c r="F18" s="143">
        <f>SR!F21</f>
        <v>0</v>
      </c>
      <c r="G18" s="143">
        <f>SR!G21</f>
        <v>0</v>
      </c>
      <c r="H18" s="143">
        <f>SR!H21</f>
        <v>0</v>
      </c>
      <c r="I18" s="143">
        <f>SR!I21</f>
        <v>0</v>
      </c>
      <c r="J18" s="143">
        <f>SR!J21</f>
        <v>0</v>
      </c>
      <c r="K18" s="143">
        <f>SR!K21</f>
        <v>0</v>
      </c>
      <c r="L18" s="143">
        <f>SR!L21</f>
        <v>0</v>
      </c>
      <c r="M18" s="143">
        <f>SR!M21</f>
        <v>0</v>
      </c>
      <c r="N18" s="143">
        <f>SR!N21</f>
        <v>0</v>
      </c>
      <c r="O18" s="143"/>
      <c r="P18" s="143">
        <f>SR!P21</f>
        <v>0</v>
      </c>
      <c r="Q18" s="143">
        <f>SR!Q21</f>
        <v>0</v>
      </c>
      <c r="R18" s="143">
        <f>SR!R21</f>
        <v>0</v>
      </c>
      <c r="S18" s="143">
        <f>SR!S21</f>
        <v>0</v>
      </c>
      <c r="T18" s="143">
        <f>SR!T21</f>
        <v>0</v>
      </c>
      <c r="U18" s="143">
        <f>SR!U21</f>
        <v>0</v>
      </c>
      <c r="V18" s="143">
        <f>SR!V21</f>
        <v>0</v>
      </c>
      <c r="W18" s="143">
        <f>SR!W21</f>
        <v>0</v>
      </c>
      <c r="X18" s="143">
        <f>SR!X21</f>
        <v>0</v>
      </c>
      <c r="Y18" s="143"/>
      <c r="Z18" s="143">
        <f>SR!Z21</f>
        <v>0</v>
      </c>
      <c r="AA18" s="143">
        <f>SR!AA21</f>
        <v>0</v>
      </c>
      <c r="AB18" s="143">
        <f>SR!AB21</f>
        <v>0</v>
      </c>
      <c r="AC18" s="143">
        <f>SR!AC21</f>
        <v>0</v>
      </c>
      <c r="AD18" s="143">
        <f>SR!AD21</f>
        <v>0</v>
      </c>
      <c r="AE18" s="143">
        <f>SR!AE21</f>
        <v>0</v>
      </c>
      <c r="AF18" s="143">
        <f>SR!AF21</f>
        <v>0</v>
      </c>
      <c r="AG18" s="143">
        <f>SR!AG21</f>
        <v>0</v>
      </c>
      <c r="AH18" s="143">
        <f>SR!AH21</f>
        <v>0</v>
      </c>
    </row>
    <row r="19" spans="1:34" ht="15.65" customHeight="1">
      <c r="A19" s="109">
        <v>17</v>
      </c>
      <c r="B19" s="139" t="str">
        <f>SR!B22</f>
        <v>Jesper V.</v>
      </c>
      <c r="C19" s="143">
        <f>SR!C22</f>
        <v>0</v>
      </c>
      <c r="D19" s="143">
        <f>SR!D22</f>
        <v>0</v>
      </c>
      <c r="E19" s="139"/>
      <c r="F19" s="143">
        <f>SR!F22</f>
        <v>0</v>
      </c>
      <c r="G19" s="143">
        <f>SR!G22</f>
        <v>0</v>
      </c>
      <c r="H19" s="143">
        <f>SR!H22</f>
        <v>0</v>
      </c>
      <c r="I19" s="143">
        <f>SR!I22</f>
        <v>0</v>
      </c>
      <c r="J19" s="143">
        <f>SR!J22</f>
        <v>0</v>
      </c>
      <c r="K19" s="143">
        <f>SR!K22</f>
        <v>0</v>
      </c>
      <c r="L19" s="143">
        <f>SR!L22</f>
        <v>0</v>
      </c>
      <c r="M19" s="143">
        <f>SR!M22</f>
        <v>0</v>
      </c>
      <c r="N19" s="143">
        <f>SR!N22</f>
        <v>0</v>
      </c>
      <c r="O19" s="143"/>
      <c r="P19" s="143">
        <f>SR!P22</f>
        <v>0</v>
      </c>
      <c r="Q19" s="143">
        <f>SR!Q22</f>
        <v>0</v>
      </c>
      <c r="R19" s="143">
        <f>SR!R22</f>
        <v>0</v>
      </c>
      <c r="S19" s="143">
        <f>SR!S22</f>
        <v>0</v>
      </c>
      <c r="T19" s="143">
        <f>SR!T22</f>
        <v>0</v>
      </c>
      <c r="U19" s="143">
        <f>SR!U22</f>
        <v>0</v>
      </c>
      <c r="V19" s="143">
        <f>SR!V22</f>
        <v>0</v>
      </c>
      <c r="W19" s="143">
        <f>SR!W22</f>
        <v>0</v>
      </c>
      <c r="X19" s="143">
        <f>SR!X22</f>
        <v>0</v>
      </c>
      <c r="Y19" s="143"/>
      <c r="Z19" s="143">
        <f>SR!Z22</f>
        <v>0</v>
      </c>
      <c r="AA19" s="143">
        <f>SR!AA22</f>
        <v>0</v>
      </c>
      <c r="AB19" s="143">
        <f>SR!AB22</f>
        <v>0</v>
      </c>
      <c r="AC19" s="143">
        <f>SR!AC22</f>
        <v>0</v>
      </c>
      <c r="AD19" s="143">
        <f>SR!AD22</f>
        <v>0</v>
      </c>
      <c r="AE19" s="143">
        <f>SR!AE22</f>
        <v>0</v>
      </c>
      <c r="AF19" s="143">
        <f>SR!AF22</f>
        <v>0</v>
      </c>
      <c r="AG19" s="143">
        <f>SR!AG22</f>
        <v>0</v>
      </c>
      <c r="AH19" s="143">
        <f>SR!AH22</f>
        <v>0</v>
      </c>
    </row>
    <row r="20" spans="1:34" ht="15.65" customHeight="1">
      <c r="A20" s="109">
        <v>18</v>
      </c>
      <c r="B20" s="139" t="str">
        <f>SR!B23</f>
        <v>John S.</v>
      </c>
      <c r="C20" s="143">
        <f>SR!C23</f>
        <v>0</v>
      </c>
      <c r="D20" s="143">
        <f>SR!D23</f>
        <v>0</v>
      </c>
      <c r="E20" s="139"/>
      <c r="F20" s="143">
        <f>SR!F23</f>
        <v>0</v>
      </c>
      <c r="G20" s="143">
        <f>SR!G23</f>
        <v>0</v>
      </c>
      <c r="H20" s="143">
        <f>SR!H23</f>
        <v>0</v>
      </c>
      <c r="I20" s="143">
        <f>SR!I23</f>
        <v>0</v>
      </c>
      <c r="J20" s="143">
        <f>SR!J23</f>
        <v>0</v>
      </c>
      <c r="K20" s="143">
        <f>SR!K23</f>
        <v>0</v>
      </c>
      <c r="L20" s="143">
        <f>SR!L23</f>
        <v>0</v>
      </c>
      <c r="M20" s="143">
        <f>SR!M23</f>
        <v>0</v>
      </c>
      <c r="N20" s="143">
        <f>SR!N23</f>
        <v>0</v>
      </c>
      <c r="O20" s="143"/>
      <c r="P20" s="143">
        <f>SR!P23</f>
        <v>0</v>
      </c>
      <c r="Q20" s="143">
        <f>SR!Q23</f>
        <v>0</v>
      </c>
      <c r="R20" s="143">
        <f>SR!R23</f>
        <v>0</v>
      </c>
      <c r="S20" s="143">
        <f>SR!S23</f>
        <v>0</v>
      </c>
      <c r="T20" s="143">
        <f>SR!T23</f>
        <v>0</v>
      </c>
      <c r="U20" s="143">
        <f>SR!U23</f>
        <v>0</v>
      </c>
      <c r="V20" s="143">
        <f>SR!V23</f>
        <v>0</v>
      </c>
      <c r="W20" s="143">
        <f>SR!W23</f>
        <v>0</v>
      </c>
      <c r="X20" s="143">
        <f>SR!X23</f>
        <v>0</v>
      </c>
      <c r="Y20" s="143"/>
      <c r="Z20" s="143">
        <f>SR!Z23</f>
        <v>0</v>
      </c>
      <c r="AA20" s="143">
        <f>SR!AA23</f>
        <v>0</v>
      </c>
      <c r="AB20" s="143">
        <f>SR!AB23</f>
        <v>0</v>
      </c>
      <c r="AC20" s="143">
        <f>SR!AC23</f>
        <v>0</v>
      </c>
      <c r="AD20" s="143">
        <f>SR!AD23</f>
        <v>0</v>
      </c>
      <c r="AE20" s="143">
        <f>SR!AE23</f>
        <v>0</v>
      </c>
      <c r="AF20" s="143">
        <f>SR!AF23</f>
        <v>0</v>
      </c>
      <c r="AG20" s="143">
        <f>SR!AG23</f>
        <v>0</v>
      </c>
      <c r="AH20" s="143">
        <f>SR!AH23</f>
        <v>0</v>
      </c>
    </row>
    <row r="21" spans="1:34" ht="15.65" customHeight="1">
      <c r="A21" s="109">
        <v>19</v>
      </c>
      <c r="B21" s="139" t="str">
        <f>SR!B24</f>
        <v>Peder C.</v>
      </c>
      <c r="C21" s="143">
        <f>SR!C24</f>
        <v>0</v>
      </c>
      <c r="D21" s="143">
        <f>SR!D24</f>
        <v>0</v>
      </c>
      <c r="E21" s="139"/>
      <c r="F21" s="143">
        <f>SR!F24</f>
        <v>0</v>
      </c>
      <c r="G21" s="143">
        <f>SR!G24</f>
        <v>0</v>
      </c>
      <c r="H21" s="143">
        <f>SR!H24</f>
        <v>0</v>
      </c>
      <c r="I21" s="143">
        <f>SR!I24</f>
        <v>0</v>
      </c>
      <c r="J21" s="143">
        <f>SR!J24</f>
        <v>0</v>
      </c>
      <c r="K21" s="143">
        <f>SR!K24</f>
        <v>0</v>
      </c>
      <c r="L21" s="143">
        <f>SR!L24</f>
        <v>0</v>
      </c>
      <c r="M21" s="143">
        <f>SR!M24</f>
        <v>0</v>
      </c>
      <c r="N21" s="143">
        <f>SR!N24</f>
        <v>0</v>
      </c>
      <c r="O21" s="143"/>
      <c r="P21" s="143">
        <f>SR!P24</f>
        <v>0</v>
      </c>
      <c r="Q21" s="143">
        <f>SR!Q24</f>
        <v>0</v>
      </c>
      <c r="R21" s="143">
        <f>SR!R24</f>
        <v>0</v>
      </c>
      <c r="S21" s="143">
        <f>SR!S24</f>
        <v>0</v>
      </c>
      <c r="T21" s="143">
        <f>SR!T24</f>
        <v>0</v>
      </c>
      <c r="U21" s="143">
        <f>SR!U24</f>
        <v>0</v>
      </c>
      <c r="V21" s="143">
        <f>SR!V24</f>
        <v>0</v>
      </c>
      <c r="W21" s="143">
        <f>SR!W24</f>
        <v>0</v>
      </c>
      <c r="X21" s="143">
        <f>SR!X24</f>
        <v>0</v>
      </c>
      <c r="Y21" s="143"/>
      <c r="Z21" s="143">
        <f>SR!Z24</f>
        <v>0</v>
      </c>
      <c r="AA21" s="143">
        <f>SR!AA24</f>
        <v>0</v>
      </c>
      <c r="AB21" s="143">
        <f>SR!AB24</f>
        <v>0</v>
      </c>
      <c r="AC21" s="143">
        <f>SR!AC24</f>
        <v>0</v>
      </c>
      <c r="AD21" s="143">
        <f>SR!AD24</f>
        <v>0</v>
      </c>
      <c r="AE21" s="143">
        <f>SR!AE24</f>
        <v>0</v>
      </c>
      <c r="AF21" s="143">
        <f>SR!AF24</f>
        <v>0</v>
      </c>
      <c r="AG21" s="143">
        <f>SR!AG24</f>
        <v>0</v>
      </c>
      <c r="AH21" s="143">
        <f>SR!AH24</f>
        <v>0</v>
      </c>
    </row>
    <row r="22" spans="1:34" ht="15.65" customHeight="1">
      <c r="A22" s="109">
        <v>20</v>
      </c>
      <c r="B22" s="139" t="str">
        <f>SR!B25</f>
        <v>Robin T.</v>
      </c>
      <c r="C22" s="143">
        <f>SR!C25</f>
        <v>0</v>
      </c>
      <c r="D22" s="143">
        <f>SR!D25</f>
        <v>0</v>
      </c>
      <c r="E22" s="139"/>
      <c r="F22" s="143">
        <f>SR!F25</f>
        <v>0</v>
      </c>
      <c r="G22" s="143">
        <f>SR!G25</f>
        <v>0</v>
      </c>
      <c r="H22" s="143">
        <f>SR!H25</f>
        <v>0</v>
      </c>
      <c r="I22" s="143">
        <f>SR!I25</f>
        <v>0</v>
      </c>
      <c r="J22" s="143">
        <f>SR!J25</f>
        <v>0</v>
      </c>
      <c r="K22" s="143">
        <f>SR!K25</f>
        <v>0</v>
      </c>
      <c r="L22" s="143">
        <f>SR!L25</f>
        <v>0</v>
      </c>
      <c r="M22" s="143">
        <f>SR!M25</f>
        <v>0</v>
      </c>
      <c r="N22" s="143">
        <f>SR!N25</f>
        <v>0</v>
      </c>
      <c r="O22" s="143"/>
      <c r="P22" s="143">
        <f>SR!P25</f>
        <v>0</v>
      </c>
      <c r="Q22" s="143">
        <f>SR!Q25</f>
        <v>0</v>
      </c>
      <c r="R22" s="143">
        <f>SR!R25</f>
        <v>0</v>
      </c>
      <c r="S22" s="143">
        <f>SR!S25</f>
        <v>0</v>
      </c>
      <c r="T22" s="143">
        <f>SR!T25</f>
        <v>0</v>
      </c>
      <c r="U22" s="143">
        <f>SR!U25</f>
        <v>0</v>
      </c>
      <c r="V22" s="143">
        <f>SR!V25</f>
        <v>0</v>
      </c>
      <c r="W22" s="143">
        <f>SR!W25</f>
        <v>0</v>
      </c>
      <c r="X22" s="143">
        <f>SR!X25</f>
        <v>0</v>
      </c>
      <c r="Y22" s="143"/>
      <c r="Z22" s="143">
        <f>SR!Z25</f>
        <v>0</v>
      </c>
      <c r="AA22" s="143">
        <f>SR!AA25</f>
        <v>0</v>
      </c>
      <c r="AB22" s="143">
        <f>SR!AB25</f>
        <v>0</v>
      </c>
      <c r="AC22" s="143">
        <f>SR!AC25</f>
        <v>0</v>
      </c>
      <c r="AD22" s="143">
        <f>SR!AD25</f>
        <v>0</v>
      </c>
      <c r="AE22" s="143">
        <f>SR!AE25</f>
        <v>0</v>
      </c>
      <c r="AF22" s="143">
        <f>SR!AF25</f>
        <v>0</v>
      </c>
      <c r="AG22" s="143">
        <f>SR!AG25</f>
        <v>0</v>
      </c>
      <c r="AH22" s="143">
        <f>SR!AH25</f>
        <v>0</v>
      </c>
    </row>
    <row r="23" spans="1:34" ht="15.65" customHeight="1">
      <c r="A23" s="109">
        <v>20</v>
      </c>
      <c r="B23" s="139" t="str">
        <f>SR!B26</f>
        <v>Steen N.</v>
      </c>
      <c r="C23" s="143">
        <f>SR!C26</f>
        <v>0</v>
      </c>
      <c r="D23" s="143">
        <f>SR!D26</f>
        <v>0</v>
      </c>
      <c r="E23" s="139"/>
      <c r="F23" s="143">
        <f>SR!F26</f>
        <v>0</v>
      </c>
      <c r="G23" s="143">
        <f>SR!G26</f>
        <v>0</v>
      </c>
      <c r="H23" s="143">
        <f>SR!H26</f>
        <v>0</v>
      </c>
      <c r="I23" s="143">
        <f>SR!I26</f>
        <v>0</v>
      </c>
      <c r="J23" s="143">
        <f>SR!J26</f>
        <v>0</v>
      </c>
      <c r="K23" s="143">
        <f>SR!K26</f>
        <v>0</v>
      </c>
      <c r="L23" s="143">
        <f>SR!L26</f>
        <v>0</v>
      </c>
      <c r="M23" s="143">
        <f>SR!M26</f>
        <v>0</v>
      </c>
      <c r="N23" s="143">
        <f>SR!N26</f>
        <v>0</v>
      </c>
      <c r="O23" s="143"/>
      <c r="P23" s="143">
        <f>SR!P26</f>
        <v>0</v>
      </c>
      <c r="Q23" s="143">
        <f>SR!Q26</f>
        <v>0</v>
      </c>
      <c r="R23" s="143">
        <f>SR!R26</f>
        <v>0</v>
      </c>
      <c r="S23" s="143">
        <f>SR!S26</f>
        <v>0</v>
      </c>
      <c r="T23" s="143">
        <f>SR!T26</f>
        <v>0</v>
      </c>
      <c r="U23" s="143">
        <f>SR!U26</f>
        <v>0</v>
      </c>
      <c r="V23" s="143">
        <f>SR!V26</f>
        <v>0</v>
      </c>
      <c r="W23" s="143">
        <f>SR!W26</f>
        <v>0</v>
      </c>
      <c r="X23" s="143">
        <f>SR!X26</f>
        <v>0</v>
      </c>
      <c r="Y23" s="143"/>
      <c r="Z23" s="143">
        <f>SR!Z26</f>
        <v>0</v>
      </c>
      <c r="AA23" s="143">
        <f>SR!AA26</f>
        <v>0</v>
      </c>
      <c r="AB23" s="143">
        <f>SR!AB26</f>
        <v>0</v>
      </c>
      <c r="AC23" s="143">
        <f>SR!AC26</f>
        <v>0</v>
      </c>
      <c r="AD23" s="143">
        <f>SR!AD26</f>
        <v>0</v>
      </c>
      <c r="AE23" s="143">
        <f>SR!AE26</f>
        <v>0</v>
      </c>
      <c r="AF23" s="143">
        <f>SR!AF26</f>
        <v>0</v>
      </c>
      <c r="AG23" s="143">
        <f>SR!AG26</f>
        <v>0</v>
      </c>
      <c r="AH23" s="143">
        <f>SR!AH26</f>
        <v>0</v>
      </c>
    </row>
    <row r="24" spans="1:34" ht="15.65" customHeight="1">
      <c r="A24" s="109">
        <v>20</v>
      </c>
      <c r="B24" s="139" t="str">
        <f>SR!B27</f>
        <v>Torben J.</v>
      </c>
      <c r="C24" s="143">
        <f>SR!C27</f>
        <v>0</v>
      </c>
      <c r="D24" s="143">
        <f>SR!D27</f>
        <v>0</v>
      </c>
      <c r="E24" s="139"/>
      <c r="F24" s="143">
        <f>SR!F27</f>
        <v>0</v>
      </c>
      <c r="G24" s="143">
        <f>SR!G27</f>
        <v>0</v>
      </c>
      <c r="H24" s="143">
        <f>SR!H27</f>
        <v>0</v>
      </c>
      <c r="I24" s="143">
        <f>SR!I27</f>
        <v>0</v>
      </c>
      <c r="J24" s="143">
        <f>SR!J27</f>
        <v>0</v>
      </c>
      <c r="K24" s="143">
        <f>SR!K27</f>
        <v>0</v>
      </c>
      <c r="L24" s="143">
        <f>SR!L27</f>
        <v>0</v>
      </c>
      <c r="M24" s="143">
        <f>SR!M27</f>
        <v>0</v>
      </c>
      <c r="N24" s="143">
        <f>SR!N27</f>
        <v>0</v>
      </c>
      <c r="O24" s="143"/>
      <c r="P24" s="143">
        <f>SR!P27</f>
        <v>0</v>
      </c>
      <c r="Q24" s="143">
        <f>SR!Q27</f>
        <v>0</v>
      </c>
      <c r="R24" s="143">
        <f>SR!R27</f>
        <v>0</v>
      </c>
      <c r="S24" s="143">
        <f>SR!S27</f>
        <v>0</v>
      </c>
      <c r="T24" s="143">
        <f>SR!T27</f>
        <v>0</v>
      </c>
      <c r="U24" s="143">
        <f>SR!U27</f>
        <v>0</v>
      </c>
      <c r="V24" s="143">
        <f>SR!V27</f>
        <v>0</v>
      </c>
      <c r="W24" s="143">
        <f>SR!W27</f>
        <v>0</v>
      </c>
      <c r="X24" s="143">
        <f>SR!X27</f>
        <v>0</v>
      </c>
      <c r="Y24" s="143"/>
      <c r="Z24" s="143">
        <f>SR!Z27</f>
        <v>0</v>
      </c>
      <c r="AA24" s="143">
        <f>SR!AA27</f>
        <v>0</v>
      </c>
      <c r="AB24" s="143">
        <f>SR!AB27</f>
        <v>0</v>
      </c>
      <c r="AC24" s="143">
        <f>SR!AC27</f>
        <v>0</v>
      </c>
      <c r="AD24" s="143">
        <f>SR!AD27</f>
        <v>0</v>
      </c>
      <c r="AE24" s="143">
        <f>SR!AE27</f>
        <v>0</v>
      </c>
      <c r="AF24" s="143">
        <f>SR!AF27</f>
        <v>0</v>
      </c>
      <c r="AG24" s="143">
        <f>SR!AG27</f>
        <v>0</v>
      </c>
      <c r="AH24" s="143">
        <f>SR!AH27</f>
        <v>0</v>
      </c>
    </row>
  </sheetData>
  <mergeCells count="5">
    <mergeCell ref="C1:C2"/>
    <mergeCell ref="D1:D2"/>
    <mergeCell ref="F1:N1"/>
    <mergeCell ref="P1:X1"/>
    <mergeCell ref="Z1:A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25"/>
  <sheetViews>
    <sheetView showZeros="0" workbookViewId="0">
      <selection activeCell="A2" sqref="A2"/>
    </sheetView>
  </sheetViews>
  <sheetFormatPr defaultRowHeight="14.6"/>
  <cols>
    <col min="1" max="1" width="21.07421875" bestFit="1" customWidth="1"/>
    <col min="2" max="2" width="11.921875" customWidth="1"/>
    <col min="3" max="3" width="7" style="3" customWidth="1"/>
    <col min="4" max="38" width="3.61328125" customWidth="1"/>
    <col min="39" max="39" width="2.84375" bestFit="1" customWidth="1"/>
    <col min="40" max="40" width="1.84375" bestFit="1" customWidth="1"/>
  </cols>
  <sheetData>
    <row r="1" spans="1:40" s="96" customFormat="1" ht="25" customHeight="1">
      <c r="C1" s="96" t="s">
        <v>113</v>
      </c>
    </row>
    <row r="2" spans="1:40" s="2" customFormat="1" ht="67.5" customHeight="1">
      <c r="C2" s="2" t="s">
        <v>44</v>
      </c>
      <c r="D2" s="2" t="s">
        <v>130</v>
      </c>
      <c r="E2" s="2" t="s">
        <v>134</v>
      </c>
      <c r="F2" s="2" t="s">
        <v>135</v>
      </c>
      <c r="G2" s="2" t="s">
        <v>201</v>
      </c>
      <c r="H2" s="2" t="s">
        <v>202</v>
      </c>
      <c r="I2" s="2" t="s">
        <v>203</v>
      </c>
      <c r="J2" s="2" t="s">
        <v>204</v>
      </c>
      <c r="K2" s="2" t="s">
        <v>205</v>
      </c>
      <c r="L2" s="2" t="s">
        <v>206</v>
      </c>
      <c r="M2" s="2" t="s">
        <v>207</v>
      </c>
      <c r="N2" s="2" t="s">
        <v>208</v>
      </c>
      <c r="O2" s="2" t="s">
        <v>45</v>
      </c>
      <c r="P2" s="2" t="s">
        <v>129</v>
      </c>
      <c r="Q2" s="2" t="s">
        <v>128</v>
      </c>
      <c r="R2" s="2" t="s">
        <v>46</v>
      </c>
      <c r="S2" s="2" t="s">
        <v>47</v>
      </c>
      <c r="T2" s="2" t="s">
        <v>48</v>
      </c>
      <c r="U2" s="2" t="s">
        <v>49</v>
      </c>
      <c r="V2" s="2" t="s">
        <v>50</v>
      </c>
      <c r="W2" s="2" t="s">
        <v>51</v>
      </c>
      <c r="X2" s="2" t="s">
        <v>52</v>
      </c>
      <c r="Y2" s="2" t="s">
        <v>53</v>
      </c>
      <c r="Z2" s="2" t="s">
        <v>54</v>
      </c>
      <c r="AA2" s="2" t="s">
        <v>55</v>
      </c>
      <c r="AB2" s="2" t="s">
        <v>56</v>
      </c>
      <c r="AC2" s="2" t="s">
        <v>57</v>
      </c>
      <c r="AD2" s="2" t="s">
        <v>58</v>
      </c>
      <c r="AE2" s="2" t="s">
        <v>59</v>
      </c>
      <c r="AF2" s="2" t="s">
        <v>60</v>
      </c>
      <c r="AG2" s="2" t="s">
        <v>61</v>
      </c>
      <c r="AH2" s="2" t="s">
        <v>62</v>
      </c>
      <c r="AI2" s="2" t="s">
        <v>63</v>
      </c>
      <c r="AJ2" s="2" t="s">
        <v>64</v>
      </c>
      <c r="AK2" s="2" t="s">
        <v>65</v>
      </c>
    </row>
    <row r="3" spans="1:40">
      <c r="A3" t="s">
        <v>10</v>
      </c>
      <c r="B3" s="1" t="s">
        <v>11</v>
      </c>
      <c r="C3" s="3">
        <f t="shared" ref="C3:C24" si="0">LARGE(D3:AK3,1)+LARGE(D3:AK3,2)+LARGE(D3:AK3,3)+LARGE(D3:AK3,4)+LARGE(D3:AK3,5)+LARGE(D3:AK3,6)+LARGE(D3:AK3,7)+LARGE(D3:AK3,8)+LARGE(D3:AK3,9)+LARGE(D3:AK3,10)+LARGE(D3:AK3,11)+LARGE(D3:AK3,12)+LARGE(D3:AK3,13)+LARGE(D3:AK3,14)+LARGE(D3:AK3,15)+LARGE(D3:AK3,16)+LARGE(D3:AK3,17)+LARGE(D3:AK3,18)</f>
        <v>30</v>
      </c>
      <c r="D3">
        <f>IFERROR(VLOOKUP($A3,'27-03'!$A$6:$L$29,6,FALSE),0)</f>
        <v>12</v>
      </c>
      <c r="E3">
        <f>IFERROR(VLOOKUP($A3,'03-04'!$A$6:$L$29,6,FALSE),0)</f>
        <v>0</v>
      </c>
      <c r="F3">
        <f>IFERROR(VLOOKUP($A3,'10-04'!$A$6:$L$29,6,FALSE),0)</f>
        <v>10</v>
      </c>
      <c r="G3">
        <f>IFERROR(VLOOKUP($A3,'17-04'!$A$6:$L$29,6,FALSE),0)</f>
        <v>4</v>
      </c>
      <c r="H3">
        <f>IFERROR(VLOOKUP($A3,'17-04'!$A$6:$L$29,6,FALSE),0)</f>
        <v>4</v>
      </c>
      <c r="I3">
        <f>IFERROR(VLOOKUP($A3,'01-05'!$A$6:$L$29,6,FALSE),0)</f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M3">
        <f t="shared" ref="AM3:AM24" si="1">COUNTIF(D3:AK3,"&gt;0")</f>
        <v>4</v>
      </c>
      <c r="AN3">
        <f t="shared" ref="AN3:AN24" si="2">LARGE(D3:AK3,18)</f>
        <v>0</v>
      </c>
    </row>
    <row r="4" spans="1:40">
      <c r="A4" t="s">
        <v>40</v>
      </c>
      <c r="B4" s="1" t="s">
        <v>41</v>
      </c>
      <c r="C4" s="3">
        <f t="shared" si="0"/>
        <v>30</v>
      </c>
      <c r="D4">
        <f>IFERROR(VLOOKUP($A4,'27-03'!$A$6:$L$29,6,FALSE),0)</f>
        <v>0</v>
      </c>
      <c r="E4">
        <f>IFERROR(VLOOKUP($A4,'03-04'!$A$6:$L$29,6,FALSE),0)</f>
        <v>12</v>
      </c>
      <c r="F4">
        <f>IFERROR(VLOOKUP($A4,'10-04'!$A$6:$L$29,6,FALSE),0)</f>
        <v>8</v>
      </c>
      <c r="G4">
        <f>IFERROR(VLOOKUP($A4,'17-04'!$A$6:$L$29,6,FALSE),0)</f>
        <v>5</v>
      </c>
      <c r="H4">
        <f>IFERROR(VLOOKUP($A4,'17-04'!$A$6:$L$29,6,FALSE),0)</f>
        <v>5</v>
      </c>
      <c r="I4">
        <f>IFERROR(VLOOKUP($A4,'01-05'!$A$6:$L$29,6,FALSE),0)</f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M4">
        <f t="shared" si="1"/>
        <v>4</v>
      </c>
      <c r="AN4">
        <f t="shared" si="2"/>
        <v>0</v>
      </c>
    </row>
    <row r="5" spans="1:40">
      <c r="A5" t="s">
        <v>14</v>
      </c>
      <c r="B5" s="1" t="s">
        <v>15</v>
      </c>
      <c r="C5" s="3">
        <f t="shared" si="0"/>
        <v>29</v>
      </c>
      <c r="D5">
        <f>IFERROR(VLOOKUP($A5,'27-03'!$A$6:$L$29,6,FALSE),0)</f>
        <v>10</v>
      </c>
      <c r="E5">
        <f>IFERROR(VLOOKUP($A5,'03-04'!$A$6:$L$29,6,FALSE),0)</f>
        <v>5</v>
      </c>
      <c r="F5">
        <f>IFERROR(VLOOKUP($A5,'10-04'!$A$6:$L$29,6,FALSE),0)</f>
        <v>4</v>
      </c>
      <c r="G5">
        <f>IFERROR(VLOOKUP($A5,'17-04'!$A$6:$L$29,6,FALSE),0)</f>
        <v>8</v>
      </c>
      <c r="H5">
        <f>IFERROR(VLOOKUP($A5,'24-04'!$A$6:$L$29,6,FALSE),0)</f>
        <v>2</v>
      </c>
      <c r="I5">
        <f>IFERROR(VLOOKUP($A5,'01-05'!$A$6:$L$29,6,FALSE),0)</f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M5">
        <f t="shared" si="1"/>
        <v>5</v>
      </c>
      <c r="AN5">
        <f t="shared" si="2"/>
        <v>0</v>
      </c>
    </row>
    <row r="6" spans="1:40">
      <c r="A6" t="s">
        <v>18</v>
      </c>
      <c r="B6" s="1" t="s">
        <v>19</v>
      </c>
      <c r="C6" s="3">
        <f t="shared" si="0"/>
        <v>27</v>
      </c>
      <c r="D6">
        <f>IFERROR(VLOOKUP($A6,'27-03'!$A$6:$L$29,6,FALSE),0)</f>
        <v>6</v>
      </c>
      <c r="E6">
        <f>IFERROR(VLOOKUP($A6,'03-04'!$A$6:$L$29,6,FALSE),0)</f>
        <v>7</v>
      </c>
      <c r="F6">
        <f>IFERROR(VLOOKUP($A6,'10-04'!$A$6:$L$29,6,FALSE),0)</f>
        <v>0</v>
      </c>
      <c r="G6">
        <f>IFERROR(VLOOKUP($A6,'17-04'!$A$6:$L$29,6,FALSE),0)</f>
        <v>7</v>
      </c>
      <c r="H6">
        <f>IFERROR(VLOOKUP($A6,'17-04'!$A$6:$L$29,6,FALSE),0)</f>
        <v>7</v>
      </c>
      <c r="I6">
        <f>IFERROR(VLOOKUP($A6,'01-05'!$A$6:$L$29,6,FALSE),0)</f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M6">
        <f t="shared" si="1"/>
        <v>4</v>
      </c>
      <c r="AN6">
        <f t="shared" si="2"/>
        <v>0</v>
      </c>
    </row>
    <row r="7" spans="1:40">
      <c r="A7" t="s">
        <v>34</v>
      </c>
      <c r="B7" s="1" t="s">
        <v>35</v>
      </c>
      <c r="C7" s="3">
        <f t="shared" si="0"/>
        <v>26</v>
      </c>
      <c r="D7">
        <f>IFERROR(VLOOKUP($A7,'27-03'!$A$6:$L$29,6,FALSE),0)</f>
        <v>0</v>
      </c>
      <c r="E7">
        <f>IFERROR(VLOOKUP($A7,'03-04'!$A$6:$L$29,6,FALSE),0)</f>
        <v>6</v>
      </c>
      <c r="F7">
        <f>IFERROR(VLOOKUP($A7,'10-04'!$A$6:$L$29,6,FALSE),0)</f>
        <v>0</v>
      </c>
      <c r="G7">
        <f>IFERROR(VLOOKUP($A7,'17-04'!$A$6:$L$29,6,FALSE),0)</f>
        <v>10</v>
      </c>
      <c r="H7">
        <f>IFERROR(VLOOKUP($A7,'17-04'!$A$6:$L$29,6,FALSE),0)</f>
        <v>10</v>
      </c>
      <c r="I7">
        <f>IFERROR(VLOOKUP($A7,'01-05'!$A$6:$L$29,6,FALSE),0)</f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M7">
        <f t="shared" si="1"/>
        <v>3</v>
      </c>
      <c r="AN7">
        <f t="shared" si="2"/>
        <v>0</v>
      </c>
    </row>
    <row r="8" spans="1:40">
      <c r="A8" t="s">
        <v>4</v>
      </c>
      <c r="B8" s="1" t="s">
        <v>5</v>
      </c>
      <c r="C8" s="3">
        <f t="shared" si="0"/>
        <v>25</v>
      </c>
      <c r="D8">
        <f>IFERROR(VLOOKUP($A8,'27-03'!$A$6:$L$29,6,FALSE),0)</f>
        <v>0</v>
      </c>
      <c r="E8">
        <f>IFERROR(VLOOKUP($A8,'03-04'!$A$6:$L$29,6,FALSE),0)</f>
        <v>0</v>
      </c>
      <c r="F8">
        <f>IFERROR(VLOOKUP($A8,'10-04'!$A$6:$L$29,6,FALSE),0)</f>
        <v>1</v>
      </c>
      <c r="G8">
        <f>IFERROR(VLOOKUP($A8,'17-04'!$A$6:$L$29,6,FALSE),0)</f>
        <v>12</v>
      </c>
      <c r="H8">
        <f>IFERROR(VLOOKUP($A8,'17-04'!$A$6:$L$29,6,FALSE),0)</f>
        <v>12</v>
      </c>
      <c r="I8">
        <f>IFERROR(VLOOKUP($A8,'01-05'!$A$6:$L$29,6,FALSE),0)</f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M8">
        <f t="shared" si="1"/>
        <v>3</v>
      </c>
      <c r="AN8">
        <f t="shared" si="2"/>
        <v>0</v>
      </c>
    </row>
    <row r="9" spans="1:40">
      <c r="A9" t="s">
        <v>32</v>
      </c>
      <c r="B9" s="1" t="s">
        <v>33</v>
      </c>
      <c r="C9" s="3">
        <f t="shared" si="0"/>
        <v>21</v>
      </c>
      <c r="D9">
        <f>IFERROR(VLOOKUP($A9,'27-03'!$A$6:$L$29,6,FALSE),0)</f>
        <v>1</v>
      </c>
      <c r="E9">
        <f>IFERROR(VLOOKUP($A9,'03-04'!$A$6:$L$29,6,FALSE),0)</f>
        <v>8</v>
      </c>
      <c r="F9">
        <f>IFERROR(VLOOKUP($A9,'10-04'!$A$6:$L$29,6,FALSE),0)</f>
        <v>12</v>
      </c>
      <c r="G9">
        <f>IFERROR(VLOOKUP($A9,'17-04'!$A$6:$L$29,6,FALSE),0)</f>
        <v>0</v>
      </c>
      <c r="H9">
        <f>IFERROR(VLOOKUP($A9,'17-04'!$A$6:$L$29,6,FALSE),0)</f>
        <v>0</v>
      </c>
      <c r="I9">
        <f>IFERROR(VLOOKUP($A9,'01-05'!$A$6:$L$29,6,FALSE),0)</f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M9">
        <f t="shared" si="1"/>
        <v>3</v>
      </c>
      <c r="AN9">
        <f t="shared" si="2"/>
        <v>0</v>
      </c>
    </row>
    <row r="10" spans="1:40">
      <c r="A10" t="s">
        <v>2</v>
      </c>
      <c r="B10" s="1" t="s">
        <v>3</v>
      </c>
      <c r="C10" s="3">
        <f t="shared" si="0"/>
        <v>21</v>
      </c>
      <c r="D10">
        <f>IFERROR(VLOOKUP($A10,'27-03'!$A$6:$L$29,6,FALSE),0)</f>
        <v>0</v>
      </c>
      <c r="E10">
        <f>IFERROR(VLOOKUP($A10,'03-04'!$A$6:$L$29,6,FALSE),0)</f>
        <v>10</v>
      </c>
      <c r="F10">
        <f>IFERROR(VLOOKUP($A10,'10-04'!$A$6:$L$29,6,FALSE),0)</f>
        <v>7</v>
      </c>
      <c r="G10">
        <f>IFERROR(VLOOKUP($A10,'17-04'!$A$6:$L$29,6,FALSE),0)</f>
        <v>2</v>
      </c>
      <c r="H10">
        <f>IFERROR(VLOOKUP($A10,'17-04'!$A$6:$L$29,6,FALSE),0)</f>
        <v>2</v>
      </c>
      <c r="I10">
        <f>IFERROR(VLOOKUP($A10,'01-05'!$A$6:$L$29,6,FALSE),0)</f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M10">
        <f t="shared" si="1"/>
        <v>4</v>
      </c>
      <c r="AN10">
        <f t="shared" si="2"/>
        <v>0</v>
      </c>
    </row>
    <row r="11" spans="1:40">
      <c r="A11" t="s">
        <v>0</v>
      </c>
      <c r="B11" s="1" t="s">
        <v>1</v>
      </c>
      <c r="C11" s="3">
        <f t="shared" si="0"/>
        <v>18</v>
      </c>
      <c r="D11">
        <f>IFERROR(VLOOKUP($A11,'27-03'!$A$6:$L$29,6,FALSE),0)</f>
        <v>0</v>
      </c>
      <c r="E11">
        <f>IFERROR(VLOOKUP($A11,'03-04'!$A$6:$L$29,6,FALSE),0)</f>
        <v>0</v>
      </c>
      <c r="F11">
        <f>IFERROR(VLOOKUP($A11,'10-04'!$A$6:$L$29,6,FALSE),0)</f>
        <v>6</v>
      </c>
      <c r="G11">
        <f>IFERROR(VLOOKUP($A11,'17-04'!$A$6:$L$29,6,FALSE),0)</f>
        <v>6</v>
      </c>
      <c r="H11">
        <f>IFERROR(VLOOKUP($A11,'17-04'!$A$6:$L$29,6,FALSE),0)</f>
        <v>6</v>
      </c>
      <c r="I11">
        <f>IFERROR(VLOOKUP($A11,'01-05'!$A$6:$L$29,6,FALSE),0)</f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M11">
        <f t="shared" si="1"/>
        <v>3</v>
      </c>
      <c r="AN11">
        <f t="shared" si="2"/>
        <v>0</v>
      </c>
    </row>
    <row r="12" spans="1:40">
      <c r="A12" t="s">
        <v>22</v>
      </c>
      <c r="B12" s="1" t="s">
        <v>23</v>
      </c>
      <c r="C12" s="3">
        <f t="shared" si="0"/>
        <v>9</v>
      </c>
      <c r="D12">
        <f>IFERROR(VLOOKUP($A12,'27-03'!$A$6:$L$29,6,FALSE),0)</f>
        <v>0</v>
      </c>
      <c r="E12">
        <f>IFERROR(VLOOKUP($A12,'03-04'!$A$6:$L$29,6,FALSE),0)</f>
        <v>4</v>
      </c>
      <c r="F12">
        <f>IFERROR(VLOOKUP($A12,'10-04'!$A$6:$L$29,6,FALSE),0)</f>
        <v>5</v>
      </c>
      <c r="G12">
        <f>IFERROR(VLOOKUP($A12,'17-04'!$A$6:$L$29,6,FALSE),0)</f>
        <v>0</v>
      </c>
      <c r="H12">
        <f>IFERROR(VLOOKUP($A12,'17-04'!$A$6:$L$29,6,FALSE),0)</f>
        <v>0</v>
      </c>
      <c r="I12">
        <f>IFERROR(VLOOKUP($A12,'01-05'!$A$6:$L$29,6,FALSE),0)</f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M12">
        <f t="shared" si="1"/>
        <v>2</v>
      </c>
      <c r="AN12">
        <f t="shared" si="2"/>
        <v>0</v>
      </c>
    </row>
    <row r="13" spans="1:40">
      <c r="A13" t="s">
        <v>24</v>
      </c>
      <c r="B13" s="1" t="s">
        <v>25</v>
      </c>
      <c r="C13" s="3">
        <f t="shared" si="0"/>
        <v>8</v>
      </c>
      <c r="D13">
        <f>IFERROR(VLOOKUP($A13,'27-03'!$A$6:$L$29,6,FALSE),0)</f>
        <v>8</v>
      </c>
      <c r="E13">
        <f>IFERROR(VLOOKUP($A13,'03-04'!$A$6:$L$29,6,FALSE),0)</f>
        <v>0</v>
      </c>
      <c r="F13">
        <f>IFERROR(VLOOKUP($A13,'10-04'!$A$6:$L$29,6,FALSE),0)</f>
        <v>0</v>
      </c>
      <c r="G13">
        <f>IFERROR(VLOOKUP($A13,'17-04'!$A$6:$L$29,6,FALSE),0)</f>
        <v>0</v>
      </c>
      <c r="H13">
        <f>IFERROR(VLOOKUP($A13,'17-04'!$A$6:$L$29,6,FALSE),0)</f>
        <v>0</v>
      </c>
      <c r="I13">
        <f>IFERROR(VLOOKUP($A13,'01-05'!$A$6:$L$29,6,FALSE),0)</f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M13">
        <f t="shared" si="1"/>
        <v>1</v>
      </c>
      <c r="AN13">
        <f t="shared" si="2"/>
        <v>0</v>
      </c>
    </row>
    <row r="14" spans="1:40">
      <c r="A14" t="s">
        <v>20</v>
      </c>
      <c r="B14" s="1" t="s">
        <v>21</v>
      </c>
      <c r="C14" s="3">
        <f t="shared" si="0"/>
        <v>7</v>
      </c>
      <c r="D14">
        <f>IFERROR(VLOOKUP($A14,'27-03'!$A$6:$L$29,6,FALSE),0)</f>
        <v>7</v>
      </c>
      <c r="E14">
        <f>IFERROR(VLOOKUP($A14,'03-04'!$A$6:$L$29,6,FALSE),0)</f>
        <v>0</v>
      </c>
      <c r="F14">
        <f>IFERROR(VLOOKUP($A14,'10-04'!$A$6:$L$29,6,FALSE),0)</f>
        <v>0</v>
      </c>
      <c r="G14">
        <f>IFERROR(VLOOKUP($A14,'17-04'!$A$6:$L$29,6,FALSE),0)</f>
        <v>0</v>
      </c>
      <c r="H14">
        <f>IFERROR(VLOOKUP($A14,'17-04'!$A$6:$L$29,6,FALSE),0)</f>
        <v>0</v>
      </c>
      <c r="I14">
        <f>IFERROR(VLOOKUP($A14,'01-05'!$A$6:$L$29,6,FALSE),0)</f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M14">
        <f t="shared" si="1"/>
        <v>1</v>
      </c>
      <c r="AN14">
        <f t="shared" si="2"/>
        <v>0</v>
      </c>
    </row>
    <row r="15" spans="1:40">
      <c r="A15" t="s">
        <v>26</v>
      </c>
      <c r="B15" s="1" t="s">
        <v>27</v>
      </c>
      <c r="C15" s="3">
        <f t="shared" si="0"/>
        <v>7</v>
      </c>
      <c r="D15">
        <f>IFERROR(VLOOKUP($A15,'27-03'!$A$6:$L$29,6,FALSE),0)</f>
        <v>4</v>
      </c>
      <c r="E15">
        <f>IFERROR(VLOOKUP($A15,'03-04'!$A$6:$L$29,6,FALSE),0)</f>
        <v>0</v>
      </c>
      <c r="F15">
        <f>IFERROR(VLOOKUP($A15,'10-04'!$A$6:$L$29,6,FALSE),0)</f>
        <v>3</v>
      </c>
      <c r="G15">
        <f>IFERROR(VLOOKUP($A15,'17-04'!$A$6:$L$29,6,FALSE),0)</f>
        <v>0</v>
      </c>
      <c r="H15">
        <f>IFERROR(VLOOKUP($A15,'17-04'!$A$6:$L$29,6,FALSE),0)</f>
        <v>0</v>
      </c>
      <c r="I15">
        <f>IFERROR(VLOOKUP($A15,'01-05'!$A$6:$L$29,6,FALSE),0)</f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M15">
        <f t="shared" si="1"/>
        <v>2</v>
      </c>
      <c r="AN15">
        <f t="shared" si="2"/>
        <v>0</v>
      </c>
    </row>
    <row r="16" spans="1:40">
      <c r="A16" t="s">
        <v>6</v>
      </c>
      <c r="B16" s="1" t="s">
        <v>7</v>
      </c>
      <c r="C16" s="3">
        <f t="shared" si="0"/>
        <v>7</v>
      </c>
      <c r="D16" t="str">
        <f>IFERROR(VLOOKUP($A16,'27-03'!$A$6:$L$29,6,FALSE),0)</f>
        <v/>
      </c>
      <c r="E16">
        <f>IFERROR(VLOOKUP($A16,'03-04'!$A$6:$L$29,6,FALSE),0)</f>
        <v>1</v>
      </c>
      <c r="F16">
        <f>IFERROR(VLOOKUP($A16,'10-04'!$A$6:$L$29,6,FALSE),0)</f>
        <v>0</v>
      </c>
      <c r="G16">
        <f>IFERROR(VLOOKUP($A16,'17-04'!$A$6:$L$29,6,FALSE),0)</f>
        <v>3</v>
      </c>
      <c r="H16">
        <f>IFERROR(VLOOKUP($A16,'17-04'!$A$6:$L$29,6,FALSE),0)</f>
        <v>3</v>
      </c>
      <c r="I16">
        <f>IFERROR(VLOOKUP($A16,'01-05'!$A$6:$L$29,6,FALSE),0)</f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M16">
        <f t="shared" si="1"/>
        <v>3</v>
      </c>
      <c r="AN16">
        <f t="shared" si="2"/>
        <v>0</v>
      </c>
    </row>
    <row r="17" spans="1:40">
      <c r="A17" t="s">
        <v>16</v>
      </c>
      <c r="B17" s="1" t="s">
        <v>17</v>
      </c>
      <c r="C17" s="3">
        <f t="shared" si="0"/>
        <v>6</v>
      </c>
      <c r="D17">
        <f>IFERROR(VLOOKUP($A17,'27-03'!$A$6:$L$29,6,FALSE),0)</f>
        <v>3</v>
      </c>
      <c r="E17">
        <f>IFERROR(VLOOKUP($A17,'03-04'!$A$6:$L$29,6,FALSE),0)</f>
        <v>3</v>
      </c>
      <c r="F17">
        <f>IFERROR(VLOOKUP($A17,'10-04'!$A$6:$L$29,6,FALSE),0)</f>
        <v>0</v>
      </c>
      <c r="G17">
        <f>IFERROR(VLOOKUP($A17,'17-04'!$A$6:$L$29,6,FALSE),0)</f>
        <v>0</v>
      </c>
      <c r="H17">
        <f>IFERROR(VLOOKUP($A17,'17-04'!$A$6:$L$29,6,FALSE),0)</f>
        <v>0</v>
      </c>
      <c r="I17">
        <f>IFERROR(VLOOKUP($A17,'01-05'!$A$6:$L$29,6,FALSE),0)</f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M17">
        <f t="shared" si="1"/>
        <v>2</v>
      </c>
      <c r="AN17">
        <f t="shared" si="2"/>
        <v>0</v>
      </c>
    </row>
    <row r="18" spans="1:40">
      <c r="A18" t="s">
        <v>36</v>
      </c>
      <c r="B18" s="1" t="s">
        <v>37</v>
      </c>
      <c r="C18" s="3">
        <f t="shared" si="0"/>
        <v>5</v>
      </c>
      <c r="D18">
        <f>IFERROR(VLOOKUP($A18,'27-03'!$A$6:$L$29,6,FALSE),0)</f>
        <v>5</v>
      </c>
      <c r="E18">
        <f>IFERROR(VLOOKUP($A18,'03-04'!$A$6:$L$29,6,FALSE),0)</f>
        <v>0</v>
      </c>
      <c r="F18">
        <f>IFERROR(VLOOKUP($A18,'10-04'!$A$6:$L$29,6,FALSE),0)</f>
        <v>0</v>
      </c>
      <c r="G18">
        <f>IFERROR(VLOOKUP($A18,'17-04'!$A$6:$L$29,6,FALSE),0)</f>
        <v>0</v>
      </c>
      <c r="H18">
        <f>IFERROR(VLOOKUP($A18,'17-04'!$A$6:$L$29,6,FALSE),0)</f>
        <v>0</v>
      </c>
      <c r="I18">
        <f>IFERROR(VLOOKUP($A18,'01-05'!$A$6:$L$29,6,FALSE),0)</f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M18">
        <f t="shared" si="1"/>
        <v>1</v>
      </c>
      <c r="AN18">
        <f t="shared" si="2"/>
        <v>0</v>
      </c>
    </row>
    <row r="19" spans="1:40">
      <c r="A19" t="s">
        <v>28</v>
      </c>
      <c r="B19" s="1" t="s">
        <v>29</v>
      </c>
      <c r="C19" s="3">
        <f t="shared" si="0"/>
        <v>2</v>
      </c>
      <c r="D19">
        <f>IFERROR(VLOOKUP($A19,'27-03'!$A$6:$L$29,6,FALSE),0)</f>
        <v>2</v>
      </c>
      <c r="E19">
        <f>IFERROR(VLOOKUP($A19,'03-04'!$A$6:$L$29,6,FALSE),0)</f>
        <v>0</v>
      </c>
      <c r="F19">
        <f>IFERROR(VLOOKUP($A19,'10-04'!$A$6:$L$29,6,FALSE),0)</f>
        <v>0</v>
      </c>
      <c r="G19">
        <f>IFERROR(VLOOKUP($A19,'17-04'!$A$6:$L$29,6,FALSE),0)</f>
        <v>0</v>
      </c>
      <c r="H19">
        <f>IFERROR(VLOOKUP($A19,'17-04'!$A$6:$L$29,6,FALSE),0)</f>
        <v>0</v>
      </c>
      <c r="I19">
        <f>IFERROR(VLOOKUP($A19,'01-05'!$A$6:$L$29,6,FALSE),0)</f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M19">
        <f t="shared" si="1"/>
        <v>1</v>
      </c>
      <c r="AN19">
        <f t="shared" si="2"/>
        <v>0</v>
      </c>
    </row>
    <row r="20" spans="1:40">
      <c r="A20" t="s">
        <v>8</v>
      </c>
      <c r="B20" s="1" t="s">
        <v>9</v>
      </c>
      <c r="C20" s="3">
        <f t="shared" si="0"/>
        <v>2</v>
      </c>
      <c r="D20">
        <f>IFERROR(VLOOKUP($A20,'27-03'!$A$6:$L$29,6,FALSE),0)</f>
        <v>0</v>
      </c>
      <c r="E20">
        <f>IFERROR(VLOOKUP($A20,'03-04'!$A$6:$L$29,6,FALSE),0)</f>
        <v>2</v>
      </c>
      <c r="F20">
        <f>IFERROR(VLOOKUP($A20,'10-04'!$A$6:$L$29,6,FALSE),0)</f>
        <v>0</v>
      </c>
      <c r="G20">
        <f>IFERROR(VLOOKUP($A20,'17-04'!$A$6:$L$29,6,FALSE),0)</f>
        <v>0</v>
      </c>
      <c r="H20">
        <f>IFERROR(VLOOKUP($A20,'17-04'!$A$6:$L$29,6,FALSE),0)</f>
        <v>0</v>
      </c>
      <c r="I20">
        <f>IFERROR(VLOOKUP($A20,'01-05'!$A$6:$L$29,6,FALSE),0)</f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M20">
        <f t="shared" si="1"/>
        <v>1</v>
      </c>
      <c r="AN20">
        <f t="shared" si="2"/>
        <v>0</v>
      </c>
    </row>
    <row r="21" spans="1:40">
      <c r="A21" t="s">
        <v>38</v>
      </c>
      <c r="B21" s="1" t="s">
        <v>39</v>
      </c>
      <c r="C21" s="3">
        <f t="shared" si="0"/>
        <v>2</v>
      </c>
      <c r="D21">
        <f>IFERROR(VLOOKUP($A21,'27-03'!$A$6:$L$29,6,FALSE),0)</f>
        <v>0</v>
      </c>
      <c r="E21">
        <f>IFERROR(VLOOKUP($A21,'03-04'!$A$6:$L$29,6,FALSE),0)</f>
        <v>0</v>
      </c>
      <c r="F21">
        <f>IFERROR(VLOOKUP($A21,'10-04'!$A$6:$L$29,6,FALSE),0)</f>
        <v>2</v>
      </c>
      <c r="G21">
        <f>IFERROR(VLOOKUP($A21,'17-04'!$A$6:$L$29,6,FALSE),0)</f>
        <v>0</v>
      </c>
      <c r="H21">
        <f>IFERROR(VLOOKUP($A21,'17-04'!$A$6:$L$29,6,FALSE),0)</f>
        <v>0</v>
      </c>
      <c r="I21">
        <f>IFERROR(VLOOKUP($A21,'01-05'!$A$6:$L$29,6,FALSE),0)</f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M21">
        <f t="shared" si="1"/>
        <v>1</v>
      </c>
      <c r="AN21">
        <f t="shared" si="2"/>
        <v>0</v>
      </c>
    </row>
    <row r="22" spans="1:40">
      <c r="A22" t="s">
        <v>30</v>
      </c>
      <c r="B22" s="1" t="s">
        <v>31</v>
      </c>
      <c r="C22" s="3">
        <f t="shared" si="0"/>
        <v>2</v>
      </c>
      <c r="D22">
        <f>IFERROR(VLOOKUP($A22,'27-03'!$A$6:$L$29,6,FALSE),0)</f>
        <v>0</v>
      </c>
      <c r="E22">
        <f>IFERROR(VLOOKUP($A22,'03-04'!$A$6:$L$29,6,FALSE),0)</f>
        <v>0</v>
      </c>
      <c r="F22">
        <f>IFERROR(VLOOKUP($A22,'10-04'!$A$6:$L$29,6,FALSE),0)</f>
        <v>0</v>
      </c>
      <c r="G22">
        <f>IFERROR(VLOOKUP($A22,'17-04'!$A$6:$L$29,6,FALSE),0)</f>
        <v>1</v>
      </c>
      <c r="H22">
        <f>IFERROR(VLOOKUP($A22,'17-04'!$A$6:$L$29,6,FALSE),0)</f>
        <v>1</v>
      </c>
      <c r="I22">
        <f>IFERROR(VLOOKUP($A22,'01-05'!$A$6:$L$29,6,FALSE),0)</f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M22">
        <f t="shared" si="1"/>
        <v>2</v>
      </c>
      <c r="AN22">
        <f t="shared" si="2"/>
        <v>0</v>
      </c>
    </row>
    <row r="23" spans="1:40">
      <c r="A23" t="s">
        <v>42</v>
      </c>
      <c r="B23" s="1" t="s">
        <v>43</v>
      </c>
      <c r="C23" s="3">
        <f t="shared" si="0"/>
        <v>0</v>
      </c>
      <c r="D23" t="str">
        <f>IFERROR(VLOOKUP($A23,'27-03'!$A$6:$L$29,6,FALSE),0)</f>
        <v/>
      </c>
      <c r="E23">
        <f>IFERROR(VLOOKUP($A23,'03-04'!$A$6:$L$29,6,FALSE),0)</f>
        <v>0</v>
      </c>
      <c r="F23">
        <f>IFERROR(VLOOKUP($A23,'10-04'!$A$6:$L$29,6,FALSE),0)</f>
        <v>0</v>
      </c>
      <c r="G23">
        <f>IFERROR(VLOOKUP($A23,'17-04'!$A$6:$L$29,6,FALSE),0)</f>
        <v>0</v>
      </c>
      <c r="H23">
        <f>IFERROR(VLOOKUP($A23,'17-04'!$A$6:$L$29,6,FALSE),0)</f>
        <v>0</v>
      </c>
      <c r="I23">
        <f>IFERROR(VLOOKUP($A23,'01-05'!$A$6:$L$29,6,FALSE),0)</f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M23">
        <f t="shared" si="1"/>
        <v>0</v>
      </c>
      <c r="AN23">
        <f t="shared" si="2"/>
        <v>0</v>
      </c>
    </row>
    <row r="24" spans="1:40">
      <c r="A24" t="s">
        <v>12</v>
      </c>
      <c r="B24" s="1" t="s">
        <v>13</v>
      </c>
      <c r="C24" s="3">
        <f t="shared" si="0"/>
        <v>0</v>
      </c>
      <c r="D24">
        <f>IFERROR(VLOOKUP($A24,'27-03'!$A$6:$L$29,6,FALSE),0)</f>
        <v>0</v>
      </c>
      <c r="E24">
        <f>IFERROR(VLOOKUP($A24,'03-04'!$A$6:$L$29,6,FALSE),0)</f>
        <v>0</v>
      </c>
      <c r="F24">
        <f>IFERROR(VLOOKUP($A24,'10-04'!$A$6:$L$29,6,FALSE),0)</f>
        <v>0</v>
      </c>
      <c r="G24">
        <f>IFERROR(VLOOKUP($A24,'17-04'!$A$6:$L$29,6,FALSE),0)</f>
        <v>0</v>
      </c>
      <c r="H24">
        <f>IFERROR(VLOOKUP($A24,'17-04'!$A$6:$L$29,6,FALSE),0)</f>
        <v>0</v>
      </c>
      <c r="I24">
        <f>IFERROR(VLOOKUP($A24,'01-05'!$A$6:$L$29,6,FALSE),0)</f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M24">
        <f t="shared" si="1"/>
        <v>0</v>
      </c>
      <c r="AN24">
        <f t="shared" si="2"/>
        <v>0</v>
      </c>
    </row>
    <row r="25" spans="1:40" s="186" customFormat="1">
      <c r="C25" s="187"/>
    </row>
  </sheetData>
  <autoFilter ref="A2:AK24" xr:uid="{00000000-0009-0000-0000-000003000000}">
    <sortState xmlns:xlrd2="http://schemas.microsoft.com/office/spreadsheetml/2017/richdata2" ref="A3:AK24">
      <sortCondition descending="1" ref="C2:C24"/>
    </sortState>
  </autoFilter>
  <pageMargins left="0.7" right="0.7" top="0.75" bottom="0.75" header="0.3" footer="0.3"/>
  <pageSetup paperSize="9" scale="74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31"/>
  <sheetViews>
    <sheetView showZeros="0" workbookViewId="0">
      <selection activeCell="I3" sqref="I3"/>
    </sheetView>
  </sheetViews>
  <sheetFormatPr defaultRowHeight="14.6"/>
  <cols>
    <col min="1" max="1" width="21.07421875" bestFit="1" customWidth="1"/>
    <col min="2" max="2" width="11.921875" customWidth="1"/>
    <col min="3" max="3" width="10.53515625" style="3" customWidth="1"/>
    <col min="4" max="12" width="8.921875" bestFit="1" customWidth="1"/>
    <col min="13" max="13" width="7.84375" bestFit="1" customWidth="1"/>
    <col min="14" max="14" width="8.921875" bestFit="1" customWidth="1"/>
    <col min="15" max="26" width="9.61328125" customWidth="1"/>
    <col min="27" max="32" width="8.921875" bestFit="1" customWidth="1"/>
    <col min="33" max="37" width="8.921875" customWidth="1"/>
    <col min="38" max="38" width="3.61328125" customWidth="1"/>
  </cols>
  <sheetData>
    <row r="1" spans="1:38" ht="25" customHeight="1">
      <c r="C1" s="96" t="s">
        <v>114</v>
      </c>
    </row>
    <row r="2" spans="1:38" s="2" customFormat="1" ht="68.5" customHeight="1">
      <c r="C2" s="2" t="s">
        <v>112</v>
      </c>
      <c r="D2" s="2" t="s">
        <v>130</v>
      </c>
      <c r="E2" s="2" t="s">
        <v>134</v>
      </c>
      <c r="F2" s="2" t="s">
        <v>135</v>
      </c>
      <c r="G2" s="2" t="s">
        <v>201</v>
      </c>
      <c r="H2" s="2" t="s">
        <v>202</v>
      </c>
      <c r="I2" s="2" t="s">
        <v>203</v>
      </c>
      <c r="J2" s="2" t="s">
        <v>204</v>
      </c>
      <c r="K2" s="2" t="s">
        <v>205</v>
      </c>
      <c r="L2" s="2" t="s">
        <v>206</v>
      </c>
      <c r="M2" s="2" t="s">
        <v>207</v>
      </c>
      <c r="N2" s="2" t="s">
        <v>208</v>
      </c>
      <c r="O2" s="2" t="s">
        <v>45</v>
      </c>
      <c r="P2" s="2" t="s">
        <v>129</v>
      </c>
      <c r="Q2" s="2" t="s">
        <v>128</v>
      </c>
      <c r="R2" s="2" t="s">
        <v>46</v>
      </c>
      <c r="S2" s="2" t="s">
        <v>47</v>
      </c>
      <c r="T2" s="2" t="s">
        <v>48</v>
      </c>
      <c r="U2" s="2" t="s">
        <v>49</v>
      </c>
      <c r="V2" s="2" t="s">
        <v>50</v>
      </c>
      <c r="W2" s="2" t="s">
        <v>51</v>
      </c>
      <c r="X2" s="2" t="s">
        <v>52</v>
      </c>
      <c r="Y2" s="2" t="s">
        <v>53</v>
      </c>
      <c r="Z2" s="2" t="s">
        <v>54</v>
      </c>
      <c r="AA2" s="2" t="s">
        <v>55</v>
      </c>
      <c r="AB2" s="2" t="s">
        <v>56</v>
      </c>
      <c r="AC2" s="2" t="s">
        <v>57</v>
      </c>
      <c r="AD2" s="2" t="s">
        <v>58</v>
      </c>
      <c r="AE2" s="2" t="s">
        <v>59</v>
      </c>
      <c r="AF2" s="2" t="s">
        <v>60</v>
      </c>
      <c r="AG2" s="2" t="s">
        <v>61</v>
      </c>
      <c r="AH2" s="2" t="s">
        <v>62</v>
      </c>
      <c r="AI2" s="2" t="s">
        <v>63</v>
      </c>
      <c r="AJ2" s="2" t="s">
        <v>64</v>
      </c>
      <c r="AK2" s="2" t="s">
        <v>65</v>
      </c>
    </row>
    <row r="3" spans="1:38">
      <c r="A3" t="s">
        <v>10</v>
      </c>
      <c r="B3" s="1" t="s">
        <v>11</v>
      </c>
      <c r="C3" s="99">
        <f t="shared" ref="C3:C24" si="0">SUM(D3:AK3)</f>
        <v>3150000</v>
      </c>
      <c r="D3" s="100">
        <f>IFERROR(VLOOKUP($A3,'27-03'!$A$6:$L$29,9,FALSE),0)</f>
        <v>1000000</v>
      </c>
      <c r="E3" s="100">
        <f>IFERROR(VLOOKUP($A3,'03-04'!$A$6:$L$29,9,FALSE),0)</f>
        <v>50000</v>
      </c>
      <c r="F3" s="100">
        <f>IFERROR(VLOOKUP($A3,'10-04'!$A$6:$L$29,9,FALSE),0)</f>
        <v>800000</v>
      </c>
      <c r="G3" s="100">
        <f>IFERROR(VLOOKUP($A3,'17-04'!$A$6:$L$29,9,FALSE),0)</f>
        <v>300000</v>
      </c>
      <c r="H3" s="100">
        <f>IFERROR(VLOOKUP($A3,'24-04'!$A$6:$L$29,9,FALSE),0)</f>
        <v>1000000</v>
      </c>
      <c r="I3" s="100">
        <f>IFERROR(VLOOKUP($A3,'01-05'!$A$6:$L$29,9,FALSE),0)</f>
        <v>0</v>
      </c>
      <c r="J3" s="100">
        <v>0</v>
      </c>
      <c r="K3" s="100">
        <v>0</v>
      </c>
      <c r="L3" s="100">
        <v>0</v>
      </c>
      <c r="M3" s="100">
        <v>0</v>
      </c>
      <c r="N3" s="100">
        <v>0</v>
      </c>
      <c r="O3" s="100">
        <v>0</v>
      </c>
      <c r="P3" s="100">
        <v>0</v>
      </c>
      <c r="Q3" s="100">
        <v>0</v>
      </c>
      <c r="R3" s="100">
        <v>0</v>
      </c>
      <c r="S3" s="100">
        <v>0</v>
      </c>
      <c r="T3" s="100">
        <v>0</v>
      </c>
      <c r="U3" s="100">
        <v>0</v>
      </c>
      <c r="V3" s="100">
        <v>0</v>
      </c>
      <c r="W3" s="100">
        <v>0</v>
      </c>
      <c r="X3" s="100">
        <v>0</v>
      </c>
      <c r="Y3" s="100">
        <v>0</v>
      </c>
      <c r="Z3" s="100">
        <v>0</v>
      </c>
      <c r="AA3" s="100">
        <v>0</v>
      </c>
      <c r="AB3" s="100">
        <v>0</v>
      </c>
      <c r="AC3" s="100">
        <v>0</v>
      </c>
      <c r="AD3" s="100">
        <v>0</v>
      </c>
      <c r="AE3" s="100">
        <v>0</v>
      </c>
      <c r="AF3" s="100">
        <v>0</v>
      </c>
      <c r="AG3" s="100">
        <v>0</v>
      </c>
      <c r="AH3" s="100">
        <v>0</v>
      </c>
      <c r="AI3" s="100">
        <v>0</v>
      </c>
      <c r="AJ3" s="100">
        <v>0</v>
      </c>
      <c r="AK3" s="100">
        <v>0</v>
      </c>
      <c r="AL3" s="100">
        <v>0</v>
      </c>
    </row>
    <row r="4" spans="1:38">
      <c r="A4" t="s">
        <v>32</v>
      </c>
      <c r="B4" s="1" t="s">
        <v>33</v>
      </c>
      <c r="C4" s="99">
        <f t="shared" si="0"/>
        <v>2400000</v>
      </c>
      <c r="D4" s="100">
        <f>IFERROR(VLOOKUP($A4,'27-03'!$A$6:$L$29,9,FALSE),0)</f>
        <v>100000</v>
      </c>
      <c r="E4" s="100">
        <f>IFERROR(VLOOKUP($A4,'03-04'!$A$6:$L$29,9,FALSE),0)</f>
        <v>650000</v>
      </c>
      <c r="F4" s="100">
        <f>IFERROR(VLOOKUP($A4,'10-04'!$A$6:$L$29,9,FALSE),0)</f>
        <v>1000000</v>
      </c>
      <c r="G4" s="100">
        <f>IFERROR(VLOOKUP($A4,'17-04'!$A$6:$L$29,9,FALSE),0)</f>
        <v>0</v>
      </c>
      <c r="H4" s="100">
        <f>IFERROR(VLOOKUP($A4,'24-04'!$A$6:$L$29,9,FALSE),0)</f>
        <v>650000</v>
      </c>
      <c r="I4" s="100">
        <f>IFERROR(VLOOKUP($A4,'01-05'!$A$6:$L$29,9,FALSE),0)</f>
        <v>0</v>
      </c>
      <c r="J4" s="100">
        <f>IFERROR(VLOOKUP($A4,#REF!,9,FALSE),0)</f>
        <v>0</v>
      </c>
      <c r="K4" s="100">
        <f>IFERROR(VLOOKUP($A4,#REF!,9,FALSE),0)</f>
        <v>0</v>
      </c>
      <c r="L4" s="100">
        <f>IFERROR(VLOOKUP($A4,#REF!,9,FALSE),0)</f>
        <v>0</v>
      </c>
      <c r="M4" s="100">
        <f>IFERROR(VLOOKUP($A4,#REF!,9,FALSE),0)</f>
        <v>0</v>
      </c>
      <c r="N4" s="100">
        <f>IFERROR(VLOOKUP($A4,#REF!,9,FALSE),0)</f>
        <v>0</v>
      </c>
      <c r="O4" s="100">
        <f>IFERROR(VLOOKUP($A4,#REF!,9,FALSE),0)</f>
        <v>0</v>
      </c>
      <c r="P4" s="100">
        <f>IFERROR(VLOOKUP($A4,#REF!,9,FALSE),0)</f>
        <v>0</v>
      </c>
      <c r="Q4" s="100">
        <f>IFERROR(VLOOKUP($A4,#REF!,9,FALSE),0)</f>
        <v>0</v>
      </c>
      <c r="R4" s="100">
        <f>IFERROR(VLOOKUP($A4,#REF!,9,FALSE),0)</f>
        <v>0</v>
      </c>
      <c r="S4" s="100">
        <f>IFERROR(VLOOKUP($A4,#REF!,9,FALSE),0)</f>
        <v>0</v>
      </c>
      <c r="T4" s="100">
        <f>IFERROR(VLOOKUP($A4,#REF!,9,FALSE),0)</f>
        <v>0</v>
      </c>
      <c r="U4" s="100">
        <f>IFERROR(VLOOKUP($A4,#REF!,9,FALSE),0)</f>
        <v>0</v>
      </c>
      <c r="V4" s="100">
        <f>IFERROR(VLOOKUP($A4,#REF!,9,FALSE),0)</f>
        <v>0</v>
      </c>
      <c r="W4" s="100">
        <f>IFERROR(VLOOKUP($A4,#REF!,9,FALSE),0)</f>
        <v>0</v>
      </c>
      <c r="X4" s="100">
        <f>IFERROR(VLOOKUP($A4,#REF!,9,FALSE),0)</f>
        <v>0</v>
      </c>
      <c r="Y4" s="100">
        <f>IFERROR(VLOOKUP($A4,#REF!,9,FALSE),0)</f>
        <v>0</v>
      </c>
      <c r="Z4" s="100">
        <f>IFERROR(VLOOKUP($A4,#REF!,9,FALSE),0)</f>
        <v>0</v>
      </c>
      <c r="AA4" s="100">
        <f>IFERROR(VLOOKUP($A4,#REF!,9,FALSE),0)</f>
        <v>0</v>
      </c>
      <c r="AB4" s="100">
        <f>IFERROR(VLOOKUP($A4,#REF!,9,FALSE),0)</f>
        <v>0</v>
      </c>
      <c r="AC4" s="100">
        <f>IFERROR(VLOOKUP($A4,#REF!,9,FALSE),0)</f>
        <v>0</v>
      </c>
      <c r="AD4" s="100">
        <f>IFERROR(VLOOKUP($A4,#REF!,9,FALSE),0)</f>
        <v>0</v>
      </c>
      <c r="AE4" s="100">
        <f>IFERROR(VLOOKUP($A4,#REF!,9,FALSE),0)</f>
        <v>0</v>
      </c>
      <c r="AF4" s="100">
        <f>IFERROR(VLOOKUP($A4,#REF!,9,FALSE),0)</f>
        <v>0</v>
      </c>
      <c r="AG4" s="100">
        <f>IFERROR(VLOOKUP($A4,#REF!,9,FALSE),0)</f>
        <v>0</v>
      </c>
      <c r="AH4" s="100">
        <f>IFERROR(VLOOKUP($A4,#REF!,9,FALSE),0)</f>
        <v>0</v>
      </c>
      <c r="AI4" s="100">
        <f>IFERROR(VLOOKUP($A4,#REF!,9,FALSE),0)</f>
        <v>0</v>
      </c>
      <c r="AJ4" s="100">
        <f>IFERROR(VLOOKUP($A4,#REF!,9,FALSE),0)</f>
        <v>0</v>
      </c>
      <c r="AK4" s="100">
        <f>IFERROR(VLOOKUP($A4,#REF!,9,FALSE),0)</f>
        <v>0</v>
      </c>
      <c r="AL4" s="100">
        <f>IFERROR(VLOOKUP($A4,#REF!,9,FALSE),0)</f>
        <v>0</v>
      </c>
    </row>
    <row r="5" spans="1:38">
      <c r="A5" t="s">
        <v>40</v>
      </c>
      <c r="B5" s="1" t="s">
        <v>41</v>
      </c>
      <c r="C5" s="99">
        <f t="shared" si="0"/>
        <v>2350000</v>
      </c>
      <c r="D5" s="100">
        <f>IFERROR(VLOOKUP($A5,'27-03'!$A$6:$L$29,9,FALSE),0)</f>
        <v>0</v>
      </c>
      <c r="E5" s="100">
        <f>IFERROR(VLOOKUP($A5,'03-04'!$A$6:$L$29,9,FALSE),0)</f>
        <v>1000000</v>
      </c>
      <c r="F5" s="100">
        <f>IFERROR(VLOOKUP($A5,'10-04'!$A$6:$L$29,9,FALSE),0)</f>
        <v>650000</v>
      </c>
      <c r="G5" s="100">
        <f>IFERROR(VLOOKUP($A5,'17-04'!$A$6:$L$29,9,FALSE),0)</f>
        <v>350000.00000000006</v>
      </c>
      <c r="H5" s="100">
        <f>IFERROR(VLOOKUP($A5,'24-04'!$A$6:$L$29,9,FALSE),0)</f>
        <v>350000.00000000006</v>
      </c>
      <c r="I5" s="100">
        <f>IFERROR(VLOOKUP($A5,'01-05'!$A$6:$L$29,9,FALSE),0)</f>
        <v>0</v>
      </c>
      <c r="J5" s="100">
        <f>IFERROR(VLOOKUP($A5,#REF!,9,FALSE),0)</f>
        <v>0</v>
      </c>
      <c r="K5" s="100">
        <f>IFERROR(VLOOKUP($A5,#REF!,9,FALSE),0)</f>
        <v>0</v>
      </c>
      <c r="L5" s="100">
        <f>IFERROR(VLOOKUP($A5,#REF!,9,FALSE),0)</f>
        <v>0</v>
      </c>
      <c r="M5" s="100">
        <f>IFERROR(VLOOKUP($A5,#REF!,9,FALSE),0)</f>
        <v>0</v>
      </c>
      <c r="N5" s="100">
        <f>IFERROR(VLOOKUP($A5,#REF!,9,FALSE),0)</f>
        <v>0</v>
      </c>
      <c r="O5" s="100">
        <f>IFERROR(VLOOKUP($A5,#REF!,9,FALSE),0)</f>
        <v>0</v>
      </c>
      <c r="P5" s="100">
        <f>IFERROR(VLOOKUP($A5,#REF!,9,FALSE),0)</f>
        <v>0</v>
      </c>
      <c r="Q5" s="100">
        <f>IFERROR(VLOOKUP($A5,#REF!,9,FALSE),0)</f>
        <v>0</v>
      </c>
      <c r="R5" s="100">
        <f>IFERROR(VLOOKUP($A5,#REF!,9,FALSE),0)</f>
        <v>0</v>
      </c>
      <c r="S5" s="100">
        <f>IFERROR(VLOOKUP($A5,#REF!,9,FALSE),0)</f>
        <v>0</v>
      </c>
      <c r="T5" s="100">
        <f>IFERROR(VLOOKUP($A5,#REF!,9,FALSE),0)</f>
        <v>0</v>
      </c>
      <c r="U5" s="100">
        <f>IFERROR(VLOOKUP($A5,#REF!,9,FALSE),0)</f>
        <v>0</v>
      </c>
      <c r="V5" s="100">
        <f>IFERROR(VLOOKUP($A5,#REF!,9,FALSE),0)</f>
        <v>0</v>
      </c>
      <c r="W5" s="100">
        <f>IFERROR(VLOOKUP($A5,#REF!,9,FALSE),0)</f>
        <v>0</v>
      </c>
      <c r="X5" s="100">
        <f>IFERROR(VLOOKUP($A5,#REF!,9,FALSE),0)</f>
        <v>0</v>
      </c>
      <c r="Y5" s="100">
        <f>IFERROR(VLOOKUP($A5,#REF!,9,FALSE),0)</f>
        <v>0</v>
      </c>
      <c r="Z5" s="100">
        <f>IFERROR(VLOOKUP($A5,#REF!,9,FALSE),0)</f>
        <v>0</v>
      </c>
      <c r="AA5" s="100">
        <f>IFERROR(VLOOKUP($A5,#REF!,9,FALSE),0)</f>
        <v>0</v>
      </c>
      <c r="AB5" s="100">
        <f>IFERROR(VLOOKUP($A5,#REF!,9,FALSE),0)</f>
        <v>0</v>
      </c>
      <c r="AC5" s="100">
        <f>IFERROR(VLOOKUP($A5,#REF!,9,FALSE),0)</f>
        <v>0</v>
      </c>
      <c r="AD5" s="100">
        <f>IFERROR(VLOOKUP($A5,#REF!,9,FALSE),0)</f>
        <v>0</v>
      </c>
      <c r="AE5" s="100">
        <f>IFERROR(VLOOKUP($A5,#REF!,9,FALSE),0)</f>
        <v>0</v>
      </c>
      <c r="AF5" s="100">
        <f>IFERROR(VLOOKUP($A5,#REF!,9,FALSE),0)</f>
        <v>0</v>
      </c>
      <c r="AG5" s="100">
        <f>IFERROR(VLOOKUP($A5,#REF!,9,FALSE),0)</f>
        <v>0</v>
      </c>
      <c r="AH5" s="100">
        <f>IFERROR(VLOOKUP($A5,#REF!,9,FALSE),0)</f>
        <v>0</v>
      </c>
      <c r="AI5" s="100">
        <f>IFERROR(VLOOKUP($A5,#REF!,9,FALSE),0)</f>
        <v>0</v>
      </c>
      <c r="AJ5" s="100">
        <f>IFERROR(VLOOKUP($A5,#REF!,9,FALSE),0)</f>
        <v>0</v>
      </c>
      <c r="AK5" s="100">
        <f>IFERROR(VLOOKUP($A5,#REF!,9,FALSE),0)</f>
        <v>0</v>
      </c>
      <c r="AL5" s="100">
        <f>IFERROR(VLOOKUP($A5,#REF!,9,FALSE),0)</f>
        <v>0</v>
      </c>
    </row>
    <row r="6" spans="1:38">
      <c r="A6" t="s">
        <v>14</v>
      </c>
      <c r="B6" s="1" t="s">
        <v>15</v>
      </c>
      <c r="C6" s="99">
        <f t="shared" si="0"/>
        <v>2250000</v>
      </c>
      <c r="D6" s="100">
        <f>IFERROR(VLOOKUP($A6,'27-03'!$A$6:$L$29,9,FALSE),0)</f>
        <v>800000</v>
      </c>
      <c r="E6" s="100">
        <f>IFERROR(VLOOKUP($A6,'03-04'!$A$6:$L$29,9,FALSE),0)</f>
        <v>350000.00000000006</v>
      </c>
      <c r="F6" s="100">
        <f>IFERROR(VLOOKUP($A6,'10-04'!$A$6:$L$29,9,FALSE),0)</f>
        <v>300000</v>
      </c>
      <c r="G6" s="100">
        <f>IFERROR(VLOOKUP($A6,'17-04'!$A$6:$L$29,9,FALSE),0)</f>
        <v>650000</v>
      </c>
      <c r="H6" s="100">
        <f>IFERROR(VLOOKUP($A6,'24-04'!$A$6:$L$29,9,FALSE),0)</f>
        <v>150000</v>
      </c>
      <c r="I6" s="100">
        <f>IFERROR(VLOOKUP($A6,'01-05'!$A$6:$L$29,9,FALSE),0)</f>
        <v>0</v>
      </c>
      <c r="J6" s="100">
        <f>IFERROR(VLOOKUP($A6,#REF!,9,FALSE),0)</f>
        <v>0</v>
      </c>
      <c r="K6" s="100">
        <f>IFERROR(VLOOKUP($A6,#REF!,9,FALSE),0)</f>
        <v>0</v>
      </c>
      <c r="L6" s="100">
        <f>IFERROR(VLOOKUP($A6,#REF!,9,FALSE),0)</f>
        <v>0</v>
      </c>
      <c r="M6" s="100">
        <f>IFERROR(VLOOKUP($A6,#REF!,9,FALSE),0)</f>
        <v>0</v>
      </c>
      <c r="N6" s="100">
        <f>IFERROR(VLOOKUP($A6,#REF!,9,FALSE),0)</f>
        <v>0</v>
      </c>
      <c r="O6" s="100">
        <f>IFERROR(VLOOKUP($A6,#REF!,9,FALSE),0)</f>
        <v>0</v>
      </c>
      <c r="P6" s="100">
        <f>IFERROR(VLOOKUP($A6,#REF!,9,FALSE),0)</f>
        <v>0</v>
      </c>
      <c r="Q6" s="100">
        <f>IFERROR(VLOOKUP($A6,#REF!,9,FALSE),0)</f>
        <v>0</v>
      </c>
      <c r="R6" s="100">
        <f>IFERROR(VLOOKUP($A6,#REF!,9,FALSE),0)</f>
        <v>0</v>
      </c>
      <c r="S6" s="100">
        <f>IFERROR(VLOOKUP($A6,#REF!,9,FALSE),0)</f>
        <v>0</v>
      </c>
      <c r="T6" s="100">
        <f>IFERROR(VLOOKUP($A6,#REF!,9,FALSE),0)</f>
        <v>0</v>
      </c>
      <c r="U6" s="100">
        <f>IFERROR(VLOOKUP($A6,#REF!,9,FALSE),0)</f>
        <v>0</v>
      </c>
      <c r="V6" s="100">
        <f>IFERROR(VLOOKUP($A6,#REF!,9,FALSE),0)</f>
        <v>0</v>
      </c>
      <c r="W6" s="100">
        <f>IFERROR(VLOOKUP($A6,#REF!,9,FALSE),0)</f>
        <v>0</v>
      </c>
      <c r="X6" s="100">
        <f>IFERROR(VLOOKUP($A6,#REF!,9,FALSE),0)</f>
        <v>0</v>
      </c>
      <c r="Y6" s="100">
        <f>IFERROR(VLOOKUP($A6,#REF!,9,FALSE),0)</f>
        <v>0</v>
      </c>
      <c r="Z6" s="100">
        <f>IFERROR(VLOOKUP($A6,#REF!,9,FALSE),0)</f>
        <v>0</v>
      </c>
      <c r="AA6" s="100">
        <f>IFERROR(VLOOKUP($A6,#REF!,9,FALSE),0)</f>
        <v>0</v>
      </c>
      <c r="AB6" s="100">
        <f>IFERROR(VLOOKUP($A6,#REF!,9,FALSE),0)</f>
        <v>0</v>
      </c>
      <c r="AC6" s="100">
        <f>IFERROR(VLOOKUP($A6,#REF!,9,FALSE),0)</f>
        <v>0</v>
      </c>
      <c r="AD6" s="100">
        <f>IFERROR(VLOOKUP($A6,#REF!,9,FALSE),0)</f>
        <v>0</v>
      </c>
      <c r="AE6" s="100">
        <f>IFERROR(VLOOKUP($A6,#REF!,9,FALSE),0)</f>
        <v>0</v>
      </c>
      <c r="AF6" s="100">
        <f>IFERROR(VLOOKUP($A6,#REF!,9,FALSE),0)</f>
        <v>0</v>
      </c>
      <c r="AG6" s="100">
        <f>IFERROR(VLOOKUP($A6,#REF!,9,FALSE),0)</f>
        <v>0</v>
      </c>
      <c r="AH6" s="100">
        <f>IFERROR(VLOOKUP($A6,#REF!,9,FALSE),0)</f>
        <v>0</v>
      </c>
      <c r="AI6" s="100">
        <f>IFERROR(VLOOKUP($A6,#REF!,9,FALSE),0)</f>
        <v>0</v>
      </c>
      <c r="AJ6" s="100">
        <f>IFERROR(VLOOKUP($A6,#REF!,9,FALSE),0)</f>
        <v>0</v>
      </c>
      <c r="AK6" s="100">
        <f>IFERROR(VLOOKUP($A6,#REF!,9,FALSE),0)</f>
        <v>0</v>
      </c>
      <c r="AL6" s="100">
        <f>IFERROR(VLOOKUP($A6,#REF!,9,FALSE),0)</f>
        <v>0</v>
      </c>
    </row>
    <row r="7" spans="1:38">
      <c r="A7" t="s">
        <v>4</v>
      </c>
      <c r="B7" s="1" t="s">
        <v>5</v>
      </c>
      <c r="C7" s="99">
        <f t="shared" si="0"/>
        <v>1750000</v>
      </c>
      <c r="D7" s="100">
        <f>IFERROR(VLOOKUP($A7,'27-03'!$A$6:$L$29,9,FALSE),0)</f>
        <v>0</v>
      </c>
      <c r="E7" s="100">
        <f>IFERROR(VLOOKUP($A7,'03-04'!$A$6:$L$29,9,FALSE),0)</f>
        <v>50000</v>
      </c>
      <c r="F7" s="100">
        <f>IFERROR(VLOOKUP($A7,'10-04'!$A$6:$L$29,9,FALSE),0)</f>
        <v>100000</v>
      </c>
      <c r="G7" s="100">
        <f>IFERROR(VLOOKUP($A7,'17-04'!$A$6:$L$29,9,FALSE),0)</f>
        <v>1000000</v>
      </c>
      <c r="H7" s="100">
        <f>IFERROR(VLOOKUP($A7,'24-04'!$A$6:$L$29,9,FALSE),0)</f>
        <v>600000</v>
      </c>
      <c r="I7" s="100">
        <f>IFERROR(VLOOKUP($A7,'01-05'!$A$6:$L$29,9,FALSE),0)</f>
        <v>0</v>
      </c>
      <c r="J7" s="100">
        <f>IFERROR(VLOOKUP($A7,#REF!,9,FALSE),0)</f>
        <v>0</v>
      </c>
      <c r="K7" s="100">
        <f>IFERROR(VLOOKUP($A7,#REF!,9,FALSE),0)</f>
        <v>0</v>
      </c>
      <c r="L7" s="100">
        <f>IFERROR(VLOOKUP($A7,#REF!,9,FALSE),0)</f>
        <v>0</v>
      </c>
      <c r="M7" s="100">
        <f>IFERROR(VLOOKUP($A7,#REF!,9,FALSE),0)</f>
        <v>0</v>
      </c>
      <c r="N7" s="100">
        <f>IFERROR(VLOOKUP($A7,#REF!,9,FALSE),0)</f>
        <v>0</v>
      </c>
      <c r="O7" s="100">
        <f>IFERROR(VLOOKUP($A7,#REF!,9,FALSE),0)</f>
        <v>0</v>
      </c>
      <c r="P7" s="100">
        <f>IFERROR(VLOOKUP($A7,#REF!,9,FALSE),0)</f>
        <v>0</v>
      </c>
      <c r="Q7" s="100">
        <f>IFERROR(VLOOKUP($A7,#REF!,9,FALSE),0)</f>
        <v>0</v>
      </c>
      <c r="R7" s="100">
        <f>IFERROR(VLOOKUP($A7,#REF!,9,FALSE),0)</f>
        <v>0</v>
      </c>
      <c r="S7" s="100">
        <f>IFERROR(VLOOKUP($A7,#REF!,9,FALSE),0)</f>
        <v>0</v>
      </c>
      <c r="T7" s="100">
        <f>IFERROR(VLOOKUP($A7,#REF!,9,FALSE),0)</f>
        <v>0</v>
      </c>
      <c r="U7" s="100">
        <f>IFERROR(VLOOKUP($A7,#REF!,9,FALSE),0)</f>
        <v>0</v>
      </c>
      <c r="V7" s="100">
        <f>IFERROR(VLOOKUP($A7,#REF!,9,FALSE),0)</f>
        <v>0</v>
      </c>
      <c r="W7" s="100">
        <f>IFERROR(VLOOKUP($A7,#REF!,9,FALSE),0)</f>
        <v>0</v>
      </c>
      <c r="X7" s="100">
        <f>IFERROR(VLOOKUP($A7,#REF!,9,FALSE),0)</f>
        <v>0</v>
      </c>
      <c r="Y7" s="100">
        <f>IFERROR(VLOOKUP($A7,#REF!,9,FALSE),0)</f>
        <v>0</v>
      </c>
      <c r="Z7" s="100">
        <f>IFERROR(VLOOKUP($A7,#REF!,9,FALSE),0)</f>
        <v>0</v>
      </c>
      <c r="AA7" s="100">
        <f>IFERROR(VLOOKUP($A7,#REF!,9,FALSE),0)</f>
        <v>0</v>
      </c>
      <c r="AB7" s="100">
        <f>IFERROR(VLOOKUP($A7,#REF!,9,FALSE),0)</f>
        <v>0</v>
      </c>
      <c r="AC7" s="100">
        <f>IFERROR(VLOOKUP($A7,#REF!,9,FALSE),0)</f>
        <v>0</v>
      </c>
      <c r="AD7" s="100">
        <f>IFERROR(VLOOKUP($A7,#REF!,9,FALSE),0)</f>
        <v>0</v>
      </c>
      <c r="AE7" s="100">
        <f>IFERROR(VLOOKUP($A7,#REF!,9,FALSE),0)</f>
        <v>0</v>
      </c>
      <c r="AF7" s="100">
        <f>IFERROR(VLOOKUP($A7,#REF!,9,FALSE),0)</f>
        <v>0</v>
      </c>
      <c r="AG7" s="100">
        <f>IFERROR(VLOOKUP($A7,#REF!,9,FALSE),0)</f>
        <v>0</v>
      </c>
      <c r="AH7" s="100">
        <f>IFERROR(VLOOKUP($A7,#REF!,9,FALSE),0)</f>
        <v>0</v>
      </c>
      <c r="AI7" s="100">
        <f>IFERROR(VLOOKUP($A7,#REF!,9,FALSE),0)</f>
        <v>0</v>
      </c>
      <c r="AJ7" s="100">
        <f>IFERROR(VLOOKUP($A7,#REF!,9,FALSE),0)</f>
        <v>0</v>
      </c>
      <c r="AK7" s="100">
        <f>IFERROR(VLOOKUP($A7,#REF!,9,FALSE),0)</f>
        <v>0</v>
      </c>
      <c r="AL7" s="100">
        <f>IFERROR(VLOOKUP($A7,#REF!,9,FALSE),0)</f>
        <v>0</v>
      </c>
    </row>
    <row r="8" spans="1:38">
      <c r="A8" t="s">
        <v>0</v>
      </c>
      <c r="B8" s="1" t="s">
        <v>1</v>
      </c>
      <c r="C8" s="99">
        <f t="shared" si="0"/>
        <v>1650000</v>
      </c>
      <c r="D8" s="100">
        <f>IFERROR(VLOOKUP($A8,'27-03'!$A$6:$L$29,9,FALSE),0)</f>
        <v>0</v>
      </c>
      <c r="E8" s="100">
        <f>IFERROR(VLOOKUP($A8,'03-04'!$A$6:$L$29,9,FALSE),0)</f>
        <v>50000</v>
      </c>
      <c r="F8" s="100">
        <f>IFERROR(VLOOKUP($A8,'10-04'!$A$6:$L$29,9,FALSE),0)</f>
        <v>400000</v>
      </c>
      <c r="G8" s="100">
        <f>IFERROR(VLOOKUP($A8,'17-04'!$A$6:$L$29,9,FALSE),0)</f>
        <v>400000</v>
      </c>
      <c r="H8" s="100">
        <f>IFERROR(VLOOKUP($A8,'24-04'!$A$6:$L$29,9,FALSE),0)</f>
        <v>800000</v>
      </c>
      <c r="I8" s="100">
        <f>IFERROR(VLOOKUP($A8,'01-05'!$A$6:$L$29,9,FALSE),0)</f>
        <v>0</v>
      </c>
      <c r="J8" s="100">
        <f>IFERROR(VLOOKUP($A8,#REF!,9,FALSE),0)</f>
        <v>0</v>
      </c>
      <c r="K8" s="100">
        <f>IFERROR(VLOOKUP($A8,#REF!,9,FALSE),0)</f>
        <v>0</v>
      </c>
      <c r="L8" s="100">
        <f>IFERROR(VLOOKUP($A8,#REF!,9,FALSE),0)</f>
        <v>0</v>
      </c>
      <c r="M8" s="100">
        <f>IFERROR(VLOOKUP($A8,#REF!,9,FALSE),0)</f>
        <v>0</v>
      </c>
      <c r="N8" s="100">
        <f>IFERROR(VLOOKUP($A8,#REF!,9,FALSE),0)</f>
        <v>0</v>
      </c>
      <c r="O8" s="100">
        <f>IFERROR(VLOOKUP($A8,#REF!,9,FALSE),0)</f>
        <v>0</v>
      </c>
      <c r="P8" s="100">
        <f>IFERROR(VLOOKUP($A8,#REF!,9,FALSE),0)</f>
        <v>0</v>
      </c>
      <c r="Q8" s="100">
        <f>IFERROR(VLOOKUP($A8,#REF!,9,FALSE),0)</f>
        <v>0</v>
      </c>
      <c r="R8" s="100">
        <f>IFERROR(VLOOKUP($A8,#REF!,9,FALSE),0)</f>
        <v>0</v>
      </c>
      <c r="S8" s="100">
        <f>IFERROR(VLOOKUP($A8,#REF!,9,FALSE),0)</f>
        <v>0</v>
      </c>
      <c r="T8" s="100">
        <f>IFERROR(VLOOKUP($A8,#REF!,9,FALSE),0)</f>
        <v>0</v>
      </c>
      <c r="U8" s="100">
        <f>IFERROR(VLOOKUP($A8,#REF!,9,FALSE),0)</f>
        <v>0</v>
      </c>
      <c r="V8" s="100">
        <f>IFERROR(VLOOKUP($A8,#REF!,9,FALSE),0)</f>
        <v>0</v>
      </c>
      <c r="W8" s="100">
        <f>IFERROR(VLOOKUP($A8,#REF!,9,FALSE),0)</f>
        <v>0</v>
      </c>
      <c r="X8" s="100">
        <f>IFERROR(VLOOKUP($A8,#REF!,9,FALSE),0)</f>
        <v>0</v>
      </c>
      <c r="Y8" s="100">
        <f>IFERROR(VLOOKUP($A8,#REF!,9,FALSE),0)</f>
        <v>0</v>
      </c>
      <c r="Z8" s="100">
        <f>IFERROR(VLOOKUP($A8,#REF!,9,FALSE),0)</f>
        <v>0</v>
      </c>
      <c r="AA8" s="100">
        <f>IFERROR(VLOOKUP($A8,#REF!,9,FALSE),0)</f>
        <v>0</v>
      </c>
      <c r="AB8" s="100">
        <f>IFERROR(VLOOKUP($A8,#REF!,9,FALSE),0)</f>
        <v>0</v>
      </c>
      <c r="AC8" s="100">
        <f>IFERROR(VLOOKUP($A8,#REF!,9,FALSE),0)</f>
        <v>0</v>
      </c>
      <c r="AD8" s="100">
        <f>IFERROR(VLOOKUP($A8,#REF!,9,FALSE),0)</f>
        <v>0</v>
      </c>
      <c r="AE8" s="100">
        <f>IFERROR(VLOOKUP($A8,#REF!,9,FALSE),0)</f>
        <v>0</v>
      </c>
      <c r="AF8" s="100">
        <f>IFERROR(VLOOKUP($A8,#REF!,9,FALSE),0)</f>
        <v>0</v>
      </c>
      <c r="AG8" s="100">
        <f>IFERROR(VLOOKUP($A8,#REF!,9,FALSE),0)</f>
        <v>0</v>
      </c>
      <c r="AH8" s="100">
        <f>IFERROR(VLOOKUP($A8,#REF!,9,FALSE),0)</f>
        <v>0</v>
      </c>
      <c r="AI8" s="100">
        <f>IFERROR(VLOOKUP($A8,#REF!,9,FALSE),0)</f>
        <v>0</v>
      </c>
      <c r="AJ8" s="100">
        <f>IFERROR(VLOOKUP($A8,#REF!,9,FALSE),0)</f>
        <v>0</v>
      </c>
      <c r="AK8" s="100">
        <f>IFERROR(VLOOKUP($A8,#REF!,9,FALSE),0)</f>
        <v>0</v>
      </c>
      <c r="AL8" s="100">
        <f>IFERROR(VLOOKUP($A8,#REF!,9,FALSE),0)</f>
        <v>0</v>
      </c>
    </row>
    <row r="9" spans="1:38">
      <c r="A9" t="s">
        <v>2</v>
      </c>
      <c r="B9" s="1" t="s">
        <v>3</v>
      </c>
      <c r="C9" s="99">
        <f t="shared" si="0"/>
        <v>1500000</v>
      </c>
      <c r="D9" s="100">
        <f>IFERROR(VLOOKUP($A9,'27-03'!$A$6:$L$29,9,FALSE),0)</f>
        <v>0</v>
      </c>
      <c r="E9" s="100">
        <f>IFERROR(VLOOKUP($A9,'03-04'!$A$6:$L$29,9,FALSE),0)</f>
        <v>800000</v>
      </c>
      <c r="F9" s="100">
        <f>IFERROR(VLOOKUP($A9,'10-04'!$A$6:$L$29,9,FALSE),0)</f>
        <v>500000</v>
      </c>
      <c r="G9" s="100">
        <f>IFERROR(VLOOKUP($A9,'17-04'!$A$6:$L$29,9,FALSE),0)</f>
        <v>150000</v>
      </c>
      <c r="H9" s="100">
        <f>IFERROR(VLOOKUP($A9,'24-04'!$A$6:$L$29,9,FALSE),0)</f>
        <v>50000</v>
      </c>
      <c r="I9" s="100">
        <f>IFERROR(VLOOKUP($A9,'01-05'!$A$6:$L$29,9,FALSE),0)</f>
        <v>0</v>
      </c>
      <c r="J9" s="100">
        <f>IFERROR(VLOOKUP($A9,#REF!,9,FALSE),0)</f>
        <v>0</v>
      </c>
      <c r="K9" s="100">
        <f>IFERROR(VLOOKUP($A9,#REF!,9,FALSE),0)</f>
        <v>0</v>
      </c>
      <c r="L9" s="100">
        <f>IFERROR(VLOOKUP($A9,#REF!,9,FALSE),0)</f>
        <v>0</v>
      </c>
      <c r="M9" s="100">
        <f>IFERROR(VLOOKUP($A9,#REF!,9,FALSE),0)</f>
        <v>0</v>
      </c>
      <c r="N9" s="100">
        <f>IFERROR(VLOOKUP($A9,#REF!,9,FALSE),0)</f>
        <v>0</v>
      </c>
      <c r="O9" s="100">
        <f>IFERROR(VLOOKUP($A9,#REF!,9,FALSE),0)</f>
        <v>0</v>
      </c>
      <c r="P9" s="100">
        <f>IFERROR(VLOOKUP($A9,#REF!,9,FALSE),0)</f>
        <v>0</v>
      </c>
      <c r="Q9" s="100">
        <f>IFERROR(VLOOKUP($A9,#REF!,9,FALSE),0)</f>
        <v>0</v>
      </c>
      <c r="R9" s="100">
        <f>IFERROR(VLOOKUP($A9,#REF!,9,FALSE),0)</f>
        <v>0</v>
      </c>
      <c r="S9" s="100">
        <f>IFERROR(VLOOKUP($A9,#REF!,9,FALSE),0)</f>
        <v>0</v>
      </c>
      <c r="T9" s="100">
        <f>IFERROR(VLOOKUP($A9,#REF!,9,FALSE),0)</f>
        <v>0</v>
      </c>
      <c r="U9" s="100">
        <f>IFERROR(VLOOKUP($A9,#REF!,9,FALSE),0)</f>
        <v>0</v>
      </c>
      <c r="V9" s="100">
        <f>IFERROR(VLOOKUP($A9,#REF!,9,FALSE),0)</f>
        <v>0</v>
      </c>
      <c r="W9" s="100">
        <f>IFERROR(VLOOKUP($A9,#REF!,9,FALSE),0)</f>
        <v>0</v>
      </c>
      <c r="X9" s="100">
        <f>IFERROR(VLOOKUP($A9,#REF!,9,FALSE),0)</f>
        <v>0</v>
      </c>
      <c r="Y9" s="100">
        <f>IFERROR(VLOOKUP($A9,#REF!,9,FALSE),0)</f>
        <v>0</v>
      </c>
      <c r="Z9" s="100">
        <f>IFERROR(VLOOKUP($A9,#REF!,9,FALSE),0)</f>
        <v>0</v>
      </c>
      <c r="AA9" s="100">
        <f>IFERROR(VLOOKUP($A9,#REF!,9,FALSE),0)</f>
        <v>0</v>
      </c>
      <c r="AB9" s="100">
        <f>IFERROR(VLOOKUP($A9,#REF!,9,FALSE),0)</f>
        <v>0</v>
      </c>
      <c r="AC9" s="100">
        <f>IFERROR(VLOOKUP($A9,#REF!,9,FALSE),0)</f>
        <v>0</v>
      </c>
      <c r="AD9" s="100">
        <f>IFERROR(VLOOKUP($A9,#REF!,9,FALSE),0)</f>
        <v>0</v>
      </c>
      <c r="AE9" s="100">
        <f>IFERROR(VLOOKUP($A9,#REF!,9,FALSE),0)</f>
        <v>0</v>
      </c>
      <c r="AF9" s="100">
        <f>IFERROR(VLOOKUP($A9,#REF!,9,FALSE),0)</f>
        <v>0</v>
      </c>
      <c r="AG9" s="100">
        <f>IFERROR(VLOOKUP($A9,#REF!,9,FALSE),0)</f>
        <v>0</v>
      </c>
      <c r="AH9" s="100">
        <f>IFERROR(VLOOKUP($A9,#REF!,9,FALSE),0)</f>
        <v>0</v>
      </c>
      <c r="AI9" s="100">
        <f>IFERROR(VLOOKUP($A9,#REF!,9,FALSE),0)</f>
        <v>0</v>
      </c>
      <c r="AJ9" s="100">
        <f>IFERROR(VLOOKUP($A9,#REF!,9,FALSE),0)</f>
        <v>0</v>
      </c>
      <c r="AK9" s="100">
        <f>IFERROR(VLOOKUP($A9,#REF!,9,FALSE),0)</f>
        <v>0</v>
      </c>
      <c r="AL9" s="100">
        <f>IFERROR(VLOOKUP($A9,#REF!,9,FALSE),0)</f>
        <v>0</v>
      </c>
    </row>
    <row r="10" spans="1:38">
      <c r="A10" t="s">
        <v>18</v>
      </c>
      <c r="B10" s="1" t="s">
        <v>19</v>
      </c>
      <c r="C10" s="99">
        <f t="shared" si="0"/>
        <v>1450000</v>
      </c>
      <c r="D10" s="100">
        <f>IFERROR(VLOOKUP($A10,'27-03'!$A$6:$L$29,9,FALSE),0)</f>
        <v>400000</v>
      </c>
      <c r="E10" s="100">
        <f>IFERROR(VLOOKUP($A10,'03-04'!$A$6:$L$29,9,FALSE),0)</f>
        <v>500000</v>
      </c>
      <c r="F10" s="100">
        <f>IFERROR(VLOOKUP($A10,'10-04'!$A$6:$L$29,9,FALSE),0)</f>
        <v>50000</v>
      </c>
      <c r="G10" s="100">
        <f>IFERROR(VLOOKUP($A10,'17-04'!$A$6:$L$29,9,FALSE),0)</f>
        <v>500000</v>
      </c>
      <c r="H10" s="100">
        <f>IFERROR(VLOOKUP($A10,'24-04'!$A$6:$L$29,9,FALSE),0)</f>
        <v>0</v>
      </c>
      <c r="I10" s="100">
        <f>IFERROR(VLOOKUP($A10,'01-05'!$A$6:$L$29,9,FALSE),0)</f>
        <v>0</v>
      </c>
      <c r="J10" s="100">
        <f>IFERROR(VLOOKUP($A10,#REF!,9,FALSE),0)</f>
        <v>0</v>
      </c>
      <c r="K10" s="100">
        <f>IFERROR(VLOOKUP($A10,#REF!,9,FALSE),0)</f>
        <v>0</v>
      </c>
      <c r="L10" s="100">
        <f>IFERROR(VLOOKUP($A10,#REF!,9,FALSE),0)</f>
        <v>0</v>
      </c>
      <c r="M10" s="100">
        <f>IFERROR(VLOOKUP($A10,#REF!,9,FALSE),0)</f>
        <v>0</v>
      </c>
      <c r="N10" s="100">
        <f>IFERROR(VLOOKUP($A10,#REF!,9,FALSE),0)</f>
        <v>0</v>
      </c>
      <c r="O10" s="100">
        <f>IFERROR(VLOOKUP($A10,#REF!,9,FALSE),0)</f>
        <v>0</v>
      </c>
      <c r="P10" s="100">
        <f>IFERROR(VLOOKUP($A10,#REF!,9,FALSE),0)</f>
        <v>0</v>
      </c>
      <c r="Q10" s="100">
        <f>IFERROR(VLOOKUP($A10,#REF!,9,FALSE),0)</f>
        <v>0</v>
      </c>
      <c r="R10" s="100">
        <f>IFERROR(VLOOKUP($A10,#REF!,9,FALSE),0)</f>
        <v>0</v>
      </c>
      <c r="S10" s="100">
        <f>IFERROR(VLOOKUP($A10,#REF!,9,FALSE),0)</f>
        <v>0</v>
      </c>
      <c r="T10" s="100">
        <f>IFERROR(VLOOKUP($A10,#REF!,9,FALSE),0)</f>
        <v>0</v>
      </c>
      <c r="U10" s="100">
        <f>IFERROR(VLOOKUP($A10,#REF!,9,FALSE),0)</f>
        <v>0</v>
      </c>
      <c r="V10" s="100">
        <f>IFERROR(VLOOKUP($A10,#REF!,9,FALSE),0)</f>
        <v>0</v>
      </c>
      <c r="W10" s="100">
        <f>IFERROR(VLOOKUP($A10,#REF!,9,FALSE),0)</f>
        <v>0</v>
      </c>
      <c r="X10" s="100">
        <f>IFERROR(VLOOKUP($A10,#REF!,9,FALSE),0)</f>
        <v>0</v>
      </c>
      <c r="Y10" s="100">
        <f>IFERROR(VLOOKUP($A10,#REF!,9,FALSE),0)</f>
        <v>0</v>
      </c>
      <c r="Z10" s="100">
        <f>IFERROR(VLOOKUP($A10,#REF!,9,FALSE),0)</f>
        <v>0</v>
      </c>
      <c r="AA10" s="100">
        <f>IFERROR(VLOOKUP($A10,#REF!,9,FALSE),0)</f>
        <v>0</v>
      </c>
      <c r="AB10" s="100">
        <f>IFERROR(VLOOKUP($A10,#REF!,9,FALSE),0)</f>
        <v>0</v>
      </c>
      <c r="AC10" s="100">
        <f>IFERROR(VLOOKUP($A10,#REF!,9,FALSE),0)</f>
        <v>0</v>
      </c>
      <c r="AD10" s="100">
        <f>IFERROR(VLOOKUP($A10,#REF!,9,FALSE),0)</f>
        <v>0</v>
      </c>
      <c r="AE10" s="100">
        <f>IFERROR(VLOOKUP($A10,#REF!,9,FALSE),0)</f>
        <v>0</v>
      </c>
      <c r="AF10" s="100">
        <f>IFERROR(VLOOKUP($A10,#REF!,9,FALSE),0)</f>
        <v>0</v>
      </c>
      <c r="AG10" s="100">
        <f>IFERROR(VLOOKUP($A10,#REF!,9,FALSE),0)</f>
        <v>0</v>
      </c>
      <c r="AH10" s="100">
        <f>IFERROR(VLOOKUP($A10,#REF!,9,FALSE),0)</f>
        <v>0</v>
      </c>
      <c r="AI10" s="100">
        <f>IFERROR(VLOOKUP($A10,#REF!,9,FALSE),0)</f>
        <v>0</v>
      </c>
      <c r="AJ10" s="100">
        <f>IFERROR(VLOOKUP($A10,#REF!,9,FALSE),0)</f>
        <v>0</v>
      </c>
      <c r="AK10" s="100">
        <f>IFERROR(VLOOKUP($A10,#REF!,9,FALSE),0)</f>
        <v>0</v>
      </c>
      <c r="AL10" s="100">
        <f>IFERROR(VLOOKUP($A10,#REF!,9,FALSE),0)</f>
        <v>0</v>
      </c>
    </row>
    <row r="11" spans="1:38">
      <c r="A11" t="s">
        <v>22</v>
      </c>
      <c r="B11" s="1" t="s">
        <v>23</v>
      </c>
      <c r="C11" s="99">
        <f t="shared" si="0"/>
        <v>1420000</v>
      </c>
      <c r="D11" s="100">
        <f>IFERROR(VLOOKUP($A11,'27-03'!$A$6:$L$29,9,FALSE),0)</f>
        <v>0</v>
      </c>
      <c r="E11" s="100">
        <f>IFERROR(VLOOKUP($A11,'03-04'!$A$6:$L$29,9,FALSE),0)</f>
        <v>600000</v>
      </c>
      <c r="F11" s="100">
        <f>IFERROR(VLOOKUP($A11,'10-04'!$A$6:$L$29,9,FALSE),0)</f>
        <v>770000</v>
      </c>
      <c r="G11" s="100">
        <f>IFERROR(VLOOKUP($A11,'17-04'!$A$6:$L$29,9,FALSE),0)</f>
        <v>0</v>
      </c>
      <c r="H11" s="100">
        <f>IFERROR(VLOOKUP($A11,'24-04'!$A$6:$L$29,9,FALSE),0)</f>
        <v>50000</v>
      </c>
      <c r="I11" s="100">
        <f>IFERROR(VLOOKUP($A11,'01-05'!$A$6:$L$29,9,FALSE),0)</f>
        <v>0</v>
      </c>
      <c r="J11" s="100">
        <f>IFERROR(VLOOKUP($A11,#REF!,9,FALSE),0)</f>
        <v>0</v>
      </c>
      <c r="K11" s="100">
        <f>IFERROR(VLOOKUP($A11,#REF!,9,FALSE),0)</f>
        <v>0</v>
      </c>
      <c r="L11" s="100">
        <f>IFERROR(VLOOKUP($A11,#REF!,9,FALSE),0)</f>
        <v>0</v>
      </c>
      <c r="M11" s="100">
        <f>IFERROR(VLOOKUP($A11,#REF!,9,FALSE),0)</f>
        <v>0</v>
      </c>
      <c r="N11" s="100">
        <f>IFERROR(VLOOKUP($A11,#REF!,9,FALSE),0)</f>
        <v>0</v>
      </c>
      <c r="O11" s="100">
        <f>IFERROR(VLOOKUP($A11,#REF!,9,FALSE),0)</f>
        <v>0</v>
      </c>
      <c r="P11" s="100">
        <f>IFERROR(VLOOKUP($A11,#REF!,9,FALSE),0)</f>
        <v>0</v>
      </c>
      <c r="Q11" s="100">
        <f>IFERROR(VLOOKUP($A11,#REF!,9,FALSE),0)</f>
        <v>0</v>
      </c>
      <c r="R11" s="100">
        <f>IFERROR(VLOOKUP($A11,#REF!,9,FALSE),0)</f>
        <v>0</v>
      </c>
      <c r="S11" s="100">
        <f>IFERROR(VLOOKUP($A11,#REF!,9,FALSE),0)</f>
        <v>0</v>
      </c>
      <c r="T11" s="100">
        <f>IFERROR(VLOOKUP($A11,#REF!,9,FALSE),0)</f>
        <v>0</v>
      </c>
      <c r="U11" s="100">
        <f>IFERROR(VLOOKUP($A11,#REF!,9,FALSE),0)</f>
        <v>0</v>
      </c>
      <c r="V11" s="100">
        <f>IFERROR(VLOOKUP($A11,#REF!,9,FALSE),0)</f>
        <v>0</v>
      </c>
      <c r="W11" s="100">
        <f>IFERROR(VLOOKUP($A11,#REF!,9,FALSE),0)</f>
        <v>0</v>
      </c>
      <c r="X11" s="100">
        <f>IFERROR(VLOOKUP($A11,#REF!,9,FALSE),0)</f>
        <v>0</v>
      </c>
      <c r="Y11" s="100">
        <f>IFERROR(VLOOKUP($A11,#REF!,9,FALSE),0)</f>
        <v>0</v>
      </c>
      <c r="Z11" s="100">
        <f>IFERROR(VLOOKUP($A11,#REF!,9,FALSE),0)</f>
        <v>0</v>
      </c>
      <c r="AA11" s="100">
        <f>IFERROR(VLOOKUP($A11,#REF!,9,FALSE),0)</f>
        <v>0</v>
      </c>
      <c r="AB11" s="100">
        <f>IFERROR(VLOOKUP($A11,#REF!,9,FALSE),0)</f>
        <v>0</v>
      </c>
      <c r="AC11" s="100">
        <f>IFERROR(VLOOKUP($A11,#REF!,9,FALSE),0)</f>
        <v>0</v>
      </c>
      <c r="AD11" s="100">
        <f>IFERROR(VLOOKUP($A11,#REF!,9,FALSE),0)</f>
        <v>0</v>
      </c>
      <c r="AE11" s="100">
        <f>IFERROR(VLOOKUP($A11,#REF!,9,FALSE),0)</f>
        <v>0</v>
      </c>
      <c r="AF11" s="100">
        <f>IFERROR(VLOOKUP($A11,#REF!,9,FALSE),0)</f>
        <v>0</v>
      </c>
      <c r="AG11" s="100">
        <f>IFERROR(VLOOKUP($A11,#REF!,9,FALSE),0)</f>
        <v>0</v>
      </c>
      <c r="AH11" s="100">
        <f>IFERROR(VLOOKUP($A11,#REF!,9,FALSE),0)</f>
        <v>0</v>
      </c>
      <c r="AI11" s="100">
        <f>IFERROR(VLOOKUP($A11,#REF!,9,FALSE),0)</f>
        <v>0</v>
      </c>
      <c r="AJ11" s="100">
        <f>IFERROR(VLOOKUP($A11,#REF!,9,FALSE),0)</f>
        <v>0</v>
      </c>
      <c r="AK11" s="100">
        <f>IFERROR(VLOOKUP($A11,#REF!,9,FALSE),0)</f>
        <v>0</v>
      </c>
      <c r="AL11" s="100">
        <f>IFERROR(VLOOKUP($A11,#REF!,9,FALSE),0)</f>
        <v>0</v>
      </c>
    </row>
    <row r="12" spans="1:38">
      <c r="A12" t="s">
        <v>34</v>
      </c>
      <c r="B12" s="1" t="s">
        <v>35</v>
      </c>
      <c r="C12" s="99">
        <f t="shared" si="0"/>
        <v>1300000</v>
      </c>
      <c r="D12" s="100">
        <f>IFERROR(VLOOKUP($A12,'27-03'!$A$6:$L$29,9,FALSE),0)</f>
        <v>50000</v>
      </c>
      <c r="E12" s="100">
        <f>IFERROR(VLOOKUP($A12,'03-04'!$A$6:$L$29,9,FALSE),0)</f>
        <v>400000</v>
      </c>
      <c r="F12" s="100">
        <f>IFERROR(VLOOKUP($A12,'10-04'!$A$6:$L$29,9,FALSE),0)</f>
        <v>0</v>
      </c>
      <c r="G12" s="100">
        <f>IFERROR(VLOOKUP($A12,'17-04'!$A$6:$L$29,9,FALSE),0)</f>
        <v>800000</v>
      </c>
      <c r="H12" s="100">
        <f>IFERROR(VLOOKUP($A12,'24-04'!$A$6:$L$29,9,FALSE),0)</f>
        <v>50000</v>
      </c>
      <c r="I12" s="100">
        <f>IFERROR(VLOOKUP($A12,'01-05'!$A$6:$L$29,9,FALSE),0)</f>
        <v>0</v>
      </c>
      <c r="J12" s="100">
        <f>IFERROR(VLOOKUP($A12,#REF!,9,FALSE),0)</f>
        <v>0</v>
      </c>
      <c r="K12" s="100">
        <f>IFERROR(VLOOKUP($A12,#REF!,9,FALSE),0)</f>
        <v>0</v>
      </c>
      <c r="L12" s="100">
        <f>IFERROR(VLOOKUP($A12,#REF!,9,FALSE),0)</f>
        <v>0</v>
      </c>
      <c r="M12" s="100">
        <f>IFERROR(VLOOKUP($A12,#REF!,9,FALSE),0)</f>
        <v>0</v>
      </c>
      <c r="N12" s="100">
        <f>IFERROR(VLOOKUP($A12,#REF!,9,FALSE),0)</f>
        <v>0</v>
      </c>
      <c r="O12" s="100">
        <f>IFERROR(VLOOKUP($A12,#REF!,9,FALSE),0)</f>
        <v>0</v>
      </c>
      <c r="P12" s="100">
        <f>IFERROR(VLOOKUP($A12,#REF!,9,FALSE),0)</f>
        <v>0</v>
      </c>
      <c r="Q12" s="100">
        <f>IFERROR(VLOOKUP($A12,#REF!,9,FALSE),0)</f>
        <v>0</v>
      </c>
      <c r="R12" s="100">
        <f>IFERROR(VLOOKUP($A12,#REF!,9,FALSE),0)</f>
        <v>0</v>
      </c>
      <c r="S12" s="100">
        <f>IFERROR(VLOOKUP($A12,#REF!,9,FALSE),0)</f>
        <v>0</v>
      </c>
      <c r="T12" s="100">
        <f>IFERROR(VLOOKUP($A12,#REF!,9,FALSE),0)</f>
        <v>0</v>
      </c>
      <c r="U12" s="100">
        <f>IFERROR(VLOOKUP($A12,#REF!,9,FALSE),0)</f>
        <v>0</v>
      </c>
      <c r="V12" s="100">
        <f>IFERROR(VLOOKUP($A12,#REF!,9,FALSE),0)</f>
        <v>0</v>
      </c>
      <c r="W12" s="100">
        <f>IFERROR(VLOOKUP($A12,#REF!,9,FALSE),0)</f>
        <v>0</v>
      </c>
      <c r="X12" s="100">
        <f>IFERROR(VLOOKUP($A12,#REF!,9,FALSE),0)</f>
        <v>0</v>
      </c>
      <c r="Y12" s="100">
        <f>IFERROR(VLOOKUP($A12,#REF!,9,FALSE),0)</f>
        <v>0</v>
      </c>
      <c r="Z12" s="100">
        <f>IFERROR(VLOOKUP($A12,#REF!,9,FALSE),0)</f>
        <v>0</v>
      </c>
      <c r="AA12" s="100">
        <f>IFERROR(VLOOKUP($A12,#REF!,9,FALSE),0)</f>
        <v>0</v>
      </c>
      <c r="AB12" s="100">
        <f>IFERROR(VLOOKUP($A12,#REF!,9,FALSE),0)</f>
        <v>0</v>
      </c>
      <c r="AC12" s="100">
        <f>IFERROR(VLOOKUP($A12,#REF!,9,FALSE),0)</f>
        <v>0</v>
      </c>
      <c r="AD12" s="100">
        <f>IFERROR(VLOOKUP($A12,#REF!,9,FALSE),0)</f>
        <v>0</v>
      </c>
      <c r="AE12" s="100">
        <f>IFERROR(VLOOKUP($A12,#REF!,9,FALSE),0)</f>
        <v>0</v>
      </c>
      <c r="AF12" s="100">
        <f>IFERROR(VLOOKUP($A12,#REF!,9,FALSE),0)</f>
        <v>0</v>
      </c>
      <c r="AG12" s="100">
        <f>IFERROR(VLOOKUP($A12,#REF!,9,FALSE),0)</f>
        <v>0</v>
      </c>
      <c r="AH12" s="100">
        <f>IFERROR(VLOOKUP($A12,#REF!,9,FALSE),0)</f>
        <v>0</v>
      </c>
      <c r="AI12" s="100">
        <f>IFERROR(VLOOKUP($A12,#REF!,9,FALSE),0)</f>
        <v>0</v>
      </c>
      <c r="AJ12" s="100">
        <f>IFERROR(VLOOKUP($A12,#REF!,9,FALSE),0)</f>
        <v>0</v>
      </c>
      <c r="AK12" s="100">
        <f>IFERROR(VLOOKUP($A12,#REF!,9,FALSE),0)</f>
        <v>0</v>
      </c>
      <c r="AL12" s="100">
        <f>IFERROR(VLOOKUP($A12,#REF!,9,FALSE),0)</f>
        <v>0</v>
      </c>
    </row>
    <row r="13" spans="1:38">
      <c r="A13" t="s">
        <v>20</v>
      </c>
      <c r="B13" s="1" t="s">
        <v>21</v>
      </c>
      <c r="C13" s="99">
        <f t="shared" si="0"/>
        <v>1100000</v>
      </c>
      <c r="D13" s="100">
        <f>IFERROR(VLOOKUP($A13,'27-03'!$A$6:$L$29,9,FALSE),0)</f>
        <v>500000</v>
      </c>
      <c r="E13" s="100">
        <f>IFERROR(VLOOKUP($A13,'03-04'!$A$6:$L$29,9,FALSE),0)</f>
        <v>50000</v>
      </c>
      <c r="F13" s="100">
        <f>IFERROR(VLOOKUP($A13,'10-04'!$A$6:$L$29,9,FALSE),0)</f>
        <v>50000</v>
      </c>
      <c r="G13" s="100">
        <f>IFERROR(VLOOKUP($A13,'17-04'!$A$6:$L$29,9,FALSE),0)</f>
        <v>0</v>
      </c>
      <c r="H13" s="100">
        <f>IFERROR(VLOOKUP($A13,'24-04'!$A$6:$L$29,9,FALSE),0)</f>
        <v>500000</v>
      </c>
      <c r="I13" s="100">
        <f>IFERROR(VLOOKUP($A13,'01-05'!$A$6:$L$29,9,FALSE),0)</f>
        <v>0</v>
      </c>
      <c r="J13" s="100">
        <f>IFERROR(VLOOKUP($A13,#REF!,9,FALSE),0)</f>
        <v>0</v>
      </c>
      <c r="K13" s="100">
        <f>IFERROR(VLOOKUP($A13,#REF!,9,FALSE),0)</f>
        <v>0</v>
      </c>
      <c r="L13" s="100">
        <f>IFERROR(VLOOKUP($A13,#REF!,9,FALSE),0)</f>
        <v>0</v>
      </c>
      <c r="M13" s="100">
        <f>IFERROR(VLOOKUP($A13,#REF!,9,FALSE),0)</f>
        <v>0</v>
      </c>
      <c r="N13" s="100">
        <f>IFERROR(VLOOKUP($A13,#REF!,9,FALSE),0)</f>
        <v>0</v>
      </c>
      <c r="O13" s="100">
        <f>IFERROR(VLOOKUP($A13,#REF!,9,FALSE),0)</f>
        <v>0</v>
      </c>
      <c r="P13" s="100">
        <f>IFERROR(VLOOKUP($A13,#REF!,9,FALSE),0)</f>
        <v>0</v>
      </c>
      <c r="Q13" s="100">
        <f>IFERROR(VLOOKUP($A13,#REF!,9,FALSE),0)</f>
        <v>0</v>
      </c>
      <c r="R13" s="100">
        <f>IFERROR(VLOOKUP($A13,#REF!,9,FALSE),0)</f>
        <v>0</v>
      </c>
      <c r="S13" s="100">
        <f>IFERROR(VLOOKUP($A13,#REF!,9,FALSE),0)</f>
        <v>0</v>
      </c>
      <c r="T13" s="100">
        <f>IFERROR(VLOOKUP($A13,#REF!,9,FALSE),0)</f>
        <v>0</v>
      </c>
      <c r="U13" s="100">
        <f>IFERROR(VLOOKUP($A13,#REF!,9,FALSE),0)</f>
        <v>0</v>
      </c>
      <c r="V13" s="100">
        <f>IFERROR(VLOOKUP($A13,#REF!,9,FALSE),0)</f>
        <v>0</v>
      </c>
      <c r="W13" s="100">
        <f>IFERROR(VLOOKUP($A13,#REF!,9,FALSE),0)</f>
        <v>0</v>
      </c>
      <c r="X13" s="100">
        <f>IFERROR(VLOOKUP($A13,#REF!,9,FALSE),0)</f>
        <v>0</v>
      </c>
      <c r="Y13" s="100">
        <f>IFERROR(VLOOKUP($A13,#REF!,9,FALSE),0)</f>
        <v>0</v>
      </c>
      <c r="Z13" s="100">
        <f>IFERROR(VLOOKUP($A13,#REF!,9,FALSE),0)</f>
        <v>0</v>
      </c>
      <c r="AA13" s="100">
        <f>IFERROR(VLOOKUP($A13,#REF!,9,FALSE),0)</f>
        <v>0</v>
      </c>
      <c r="AB13" s="100">
        <f>IFERROR(VLOOKUP($A13,#REF!,9,FALSE),0)</f>
        <v>0</v>
      </c>
      <c r="AC13" s="100">
        <f>IFERROR(VLOOKUP($A13,#REF!,9,FALSE),0)</f>
        <v>0</v>
      </c>
      <c r="AD13" s="100">
        <f>IFERROR(VLOOKUP($A13,#REF!,9,FALSE),0)</f>
        <v>0</v>
      </c>
      <c r="AE13" s="100">
        <f>IFERROR(VLOOKUP($A13,#REF!,9,FALSE),0)</f>
        <v>0</v>
      </c>
      <c r="AF13" s="100">
        <f>IFERROR(VLOOKUP($A13,#REF!,9,FALSE),0)</f>
        <v>0</v>
      </c>
      <c r="AG13" s="100">
        <f>IFERROR(VLOOKUP($A13,#REF!,9,FALSE),0)</f>
        <v>0</v>
      </c>
      <c r="AH13" s="100">
        <f>IFERROR(VLOOKUP($A13,#REF!,9,FALSE),0)</f>
        <v>0</v>
      </c>
      <c r="AI13" s="100">
        <f>IFERROR(VLOOKUP($A13,#REF!,9,FALSE),0)</f>
        <v>0</v>
      </c>
      <c r="AJ13" s="100">
        <f>IFERROR(VLOOKUP($A13,#REF!,9,FALSE),0)</f>
        <v>0</v>
      </c>
      <c r="AK13" s="100">
        <f>IFERROR(VLOOKUP($A13,#REF!,9,FALSE),0)</f>
        <v>0</v>
      </c>
      <c r="AL13" s="100">
        <f>IFERROR(VLOOKUP($A13,#REF!,9,FALSE),0)</f>
        <v>0</v>
      </c>
    </row>
    <row r="14" spans="1:38">
      <c r="A14" t="s">
        <v>24</v>
      </c>
      <c r="B14" s="1" t="s">
        <v>25</v>
      </c>
      <c r="C14" s="99">
        <f t="shared" si="0"/>
        <v>700000</v>
      </c>
      <c r="D14" s="100">
        <f>IFERROR(VLOOKUP($A14,'27-03'!$A$6:$L$29,9,FALSE),0)</f>
        <v>650000</v>
      </c>
      <c r="E14" s="100">
        <f>IFERROR(VLOOKUP($A14,'03-04'!$A$6:$L$29,9,FALSE),0)</f>
        <v>50000</v>
      </c>
      <c r="F14" s="100">
        <f>IFERROR(VLOOKUP($A14,'10-04'!$A$6:$L$29,9,FALSE),0)</f>
        <v>0</v>
      </c>
      <c r="G14" s="100">
        <f>IFERROR(VLOOKUP($A14,'17-04'!$A$6:$L$29,9,FALSE),0)</f>
        <v>0</v>
      </c>
      <c r="H14" s="100">
        <f>IFERROR(VLOOKUP($A14,'24-04'!$A$6:$L$29,9,FALSE),0)</f>
        <v>0</v>
      </c>
      <c r="I14" s="100">
        <f>IFERROR(VLOOKUP($A14,'01-05'!$A$6:$L$29,9,FALSE),0)</f>
        <v>0</v>
      </c>
      <c r="J14" s="100">
        <f>IFERROR(VLOOKUP($A14,#REF!,9,FALSE),0)</f>
        <v>0</v>
      </c>
      <c r="K14" s="100">
        <f>IFERROR(VLOOKUP($A14,#REF!,9,FALSE),0)</f>
        <v>0</v>
      </c>
      <c r="L14" s="100">
        <f>IFERROR(VLOOKUP($A14,#REF!,9,FALSE),0)</f>
        <v>0</v>
      </c>
      <c r="M14" s="100">
        <f>IFERROR(VLOOKUP($A14,#REF!,9,FALSE),0)</f>
        <v>0</v>
      </c>
      <c r="N14" s="100">
        <f>IFERROR(VLOOKUP($A14,#REF!,9,FALSE),0)</f>
        <v>0</v>
      </c>
      <c r="O14" s="100">
        <f>IFERROR(VLOOKUP($A14,#REF!,9,FALSE),0)</f>
        <v>0</v>
      </c>
      <c r="P14" s="100">
        <f>IFERROR(VLOOKUP($A14,#REF!,9,FALSE),0)</f>
        <v>0</v>
      </c>
      <c r="Q14" s="100">
        <f>IFERROR(VLOOKUP($A14,#REF!,9,FALSE),0)</f>
        <v>0</v>
      </c>
      <c r="R14" s="100">
        <f>IFERROR(VLOOKUP($A14,#REF!,9,FALSE),0)</f>
        <v>0</v>
      </c>
      <c r="S14" s="100">
        <f>IFERROR(VLOOKUP($A14,#REF!,9,FALSE),0)</f>
        <v>0</v>
      </c>
      <c r="T14" s="100">
        <f>IFERROR(VLOOKUP($A14,#REF!,9,FALSE),0)</f>
        <v>0</v>
      </c>
      <c r="U14" s="100">
        <f>IFERROR(VLOOKUP($A14,#REF!,9,FALSE),0)</f>
        <v>0</v>
      </c>
      <c r="V14" s="100">
        <f>IFERROR(VLOOKUP($A14,#REF!,9,FALSE),0)</f>
        <v>0</v>
      </c>
      <c r="W14" s="100">
        <f>IFERROR(VLOOKUP($A14,#REF!,9,FALSE),0)</f>
        <v>0</v>
      </c>
      <c r="X14" s="100">
        <f>IFERROR(VLOOKUP($A14,#REF!,9,FALSE),0)</f>
        <v>0</v>
      </c>
      <c r="Y14" s="100">
        <f>IFERROR(VLOOKUP($A14,#REF!,9,FALSE),0)</f>
        <v>0</v>
      </c>
      <c r="Z14" s="100">
        <f>IFERROR(VLOOKUP($A14,#REF!,9,FALSE),0)</f>
        <v>0</v>
      </c>
      <c r="AA14" s="100">
        <f>IFERROR(VLOOKUP($A14,#REF!,9,FALSE),0)</f>
        <v>0</v>
      </c>
      <c r="AB14" s="100">
        <f>IFERROR(VLOOKUP($A14,#REF!,9,FALSE),0)</f>
        <v>0</v>
      </c>
      <c r="AC14" s="100">
        <f>IFERROR(VLOOKUP($A14,#REF!,9,FALSE),0)</f>
        <v>0</v>
      </c>
      <c r="AD14" s="100">
        <f>IFERROR(VLOOKUP($A14,#REF!,9,FALSE),0)</f>
        <v>0</v>
      </c>
      <c r="AE14" s="100">
        <f>IFERROR(VLOOKUP($A14,#REF!,9,FALSE),0)</f>
        <v>0</v>
      </c>
      <c r="AF14" s="100">
        <f>IFERROR(VLOOKUP($A14,#REF!,9,FALSE),0)</f>
        <v>0</v>
      </c>
      <c r="AG14" s="100">
        <f>IFERROR(VLOOKUP($A14,#REF!,9,FALSE),0)</f>
        <v>0</v>
      </c>
      <c r="AH14" s="100">
        <f>IFERROR(VLOOKUP($A14,#REF!,9,FALSE),0)</f>
        <v>0</v>
      </c>
      <c r="AI14" s="100">
        <f>IFERROR(VLOOKUP($A14,#REF!,9,FALSE),0)</f>
        <v>0</v>
      </c>
      <c r="AJ14" s="100">
        <f>IFERROR(VLOOKUP($A14,#REF!,9,FALSE),0)</f>
        <v>0</v>
      </c>
      <c r="AK14" s="100">
        <f>IFERROR(VLOOKUP($A14,#REF!,9,FALSE),0)</f>
        <v>0</v>
      </c>
      <c r="AL14" s="100">
        <f>IFERROR(VLOOKUP($A14,#REF!,9,FALSE),0)</f>
        <v>0</v>
      </c>
    </row>
    <row r="15" spans="1:38">
      <c r="A15" t="s">
        <v>16</v>
      </c>
      <c r="B15" s="1" t="s">
        <v>17</v>
      </c>
      <c r="C15" s="99">
        <f t="shared" si="0"/>
        <v>650000</v>
      </c>
      <c r="D15" s="100">
        <f>IFERROR(VLOOKUP($A15,'27-03'!$A$6:$L$29,9,FALSE),0)</f>
        <v>250000</v>
      </c>
      <c r="E15" s="100">
        <f>IFERROR(VLOOKUP($A15,'03-04'!$A$6:$L$29,9,FALSE),0)</f>
        <v>250000</v>
      </c>
      <c r="F15" s="100">
        <f>IFERROR(VLOOKUP($A15,'10-04'!$A$6:$L$29,9,FALSE),0)</f>
        <v>50000</v>
      </c>
      <c r="G15" s="100">
        <f>IFERROR(VLOOKUP($A15,'17-04'!$A$6:$L$29,9,FALSE),0)</f>
        <v>0</v>
      </c>
      <c r="H15" s="100">
        <f>IFERROR(VLOOKUP($A15,'24-04'!$A$6:$L$29,9,FALSE),0)</f>
        <v>100000</v>
      </c>
      <c r="I15" s="100">
        <f>IFERROR(VLOOKUP($A15,'01-05'!$A$6:$L$29,9,FALSE),0)</f>
        <v>0</v>
      </c>
      <c r="J15" s="100">
        <f>IFERROR(VLOOKUP($A15,#REF!,9,FALSE),0)</f>
        <v>0</v>
      </c>
      <c r="K15" s="100">
        <f>IFERROR(VLOOKUP($A15,#REF!,9,FALSE),0)</f>
        <v>0</v>
      </c>
      <c r="L15" s="100">
        <f>IFERROR(VLOOKUP($A15,#REF!,9,FALSE),0)</f>
        <v>0</v>
      </c>
      <c r="M15" s="100">
        <f>IFERROR(VLOOKUP($A15,#REF!,9,FALSE),0)</f>
        <v>0</v>
      </c>
      <c r="N15" s="100">
        <f>IFERROR(VLOOKUP($A15,#REF!,9,FALSE),0)</f>
        <v>0</v>
      </c>
      <c r="O15" s="100">
        <f>IFERROR(VLOOKUP($A15,#REF!,9,FALSE),0)</f>
        <v>0</v>
      </c>
      <c r="P15" s="100">
        <f>IFERROR(VLOOKUP($A15,#REF!,9,FALSE),0)</f>
        <v>0</v>
      </c>
      <c r="Q15" s="100">
        <f>IFERROR(VLOOKUP($A15,#REF!,9,FALSE),0)</f>
        <v>0</v>
      </c>
      <c r="R15" s="100">
        <f>IFERROR(VLOOKUP($A15,#REF!,9,FALSE),0)</f>
        <v>0</v>
      </c>
      <c r="S15" s="100">
        <f>IFERROR(VLOOKUP($A15,#REF!,9,FALSE),0)</f>
        <v>0</v>
      </c>
      <c r="T15" s="100">
        <f>IFERROR(VLOOKUP($A15,#REF!,9,FALSE),0)</f>
        <v>0</v>
      </c>
      <c r="U15" s="100">
        <f>IFERROR(VLOOKUP($A15,#REF!,9,FALSE),0)</f>
        <v>0</v>
      </c>
      <c r="V15" s="100">
        <f>IFERROR(VLOOKUP($A15,#REF!,9,FALSE),0)</f>
        <v>0</v>
      </c>
      <c r="W15" s="100">
        <f>IFERROR(VLOOKUP($A15,#REF!,9,FALSE),0)</f>
        <v>0</v>
      </c>
      <c r="X15" s="100">
        <f>IFERROR(VLOOKUP($A15,#REF!,9,FALSE),0)</f>
        <v>0</v>
      </c>
      <c r="Y15" s="100">
        <f>IFERROR(VLOOKUP($A15,#REF!,9,FALSE),0)</f>
        <v>0</v>
      </c>
      <c r="Z15" s="100">
        <f>IFERROR(VLOOKUP($A15,#REF!,9,FALSE),0)</f>
        <v>0</v>
      </c>
      <c r="AA15" s="100">
        <f>IFERROR(VLOOKUP($A15,#REF!,9,FALSE),0)</f>
        <v>0</v>
      </c>
      <c r="AB15" s="100">
        <f>IFERROR(VLOOKUP($A15,#REF!,9,FALSE),0)</f>
        <v>0</v>
      </c>
      <c r="AC15" s="100">
        <f>IFERROR(VLOOKUP($A15,#REF!,9,FALSE),0)</f>
        <v>0</v>
      </c>
      <c r="AD15" s="100">
        <f>IFERROR(VLOOKUP($A15,#REF!,9,FALSE),0)</f>
        <v>0</v>
      </c>
      <c r="AE15" s="100">
        <f>IFERROR(VLOOKUP($A15,#REF!,9,FALSE),0)</f>
        <v>0</v>
      </c>
      <c r="AF15" s="100">
        <f>IFERROR(VLOOKUP($A15,#REF!,9,FALSE),0)</f>
        <v>0</v>
      </c>
      <c r="AG15" s="100">
        <f>IFERROR(VLOOKUP($A15,#REF!,9,FALSE),0)</f>
        <v>0</v>
      </c>
      <c r="AH15" s="100">
        <f>IFERROR(VLOOKUP($A15,#REF!,9,FALSE),0)</f>
        <v>0</v>
      </c>
      <c r="AI15" s="100">
        <f>IFERROR(VLOOKUP($A15,#REF!,9,FALSE),0)</f>
        <v>0</v>
      </c>
      <c r="AJ15" s="100">
        <f>IFERROR(VLOOKUP($A15,#REF!,9,FALSE),0)</f>
        <v>0</v>
      </c>
      <c r="AK15" s="100">
        <f>IFERROR(VLOOKUP($A15,#REF!,9,FALSE),0)</f>
        <v>0</v>
      </c>
      <c r="AL15" s="100">
        <f>IFERROR(VLOOKUP($A15,#REF!,9,FALSE),0)</f>
        <v>0</v>
      </c>
    </row>
    <row r="16" spans="1:38">
      <c r="A16" t="s">
        <v>26</v>
      </c>
      <c r="B16" s="1" t="s">
        <v>27</v>
      </c>
      <c r="C16" s="99">
        <f t="shared" si="0"/>
        <v>600000</v>
      </c>
      <c r="D16" s="100">
        <f>IFERROR(VLOOKUP($A16,'27-03'!$A$6:$L$29,9,FALSE),0)</f>
        <v>300000</v>
      </c>
      <c r="E16" s="100">
        <f>IFERROR(VLOOKUP($A16,'03-04'!$A$6:$L$29,9,FALSE),0)</f>
        <v>50000</v>
      </c>
      <c r="F16" s="100">
        <f>IFERROR(VLOOKUP($A16,'10-04'!$A$6:$L$29,9,FALSE),0)</f>
        <v>250000</v>
      </c>
      <c r="G16" s="100">
        <f>IFERROR(VLOOKUP($A16,'17-04'!$A$6:$L$29,9,FALSE),0)</f>
        <v>0</v>
      </c>
      <c r="H16" s="100">
        <f>IFERROR(VLOOKUP($A16,'24-04'!$A$6:$L$29,9,FALSE),0)</f>
        <v>0</v>
      </c>
      <c r="I16" s="100">
        <f>IFERROR(VLOOKUP($A16,'01-05'!$A$6:$L$29,9,FALSE),0)</f>
        <v>0</v>
      </c>
      <c r="J16" s="100">
        <f>IFERROR(VLOOKUP($A16,#REF!,9,FALSE),0)</f>
        <v>0</v>
      </c>
      <c r="K16" s="100">
        <f>IFERROR(VLOOKUP($A16,#REF!,9,FALSE),0)</f>
        <v>0</v>
      </c>
      <c r="L16" s="100">
        <f>IFERROR(VLOOKUP($A16,#REF!,9,FALSE),0)</f>
        <v>0</v>
      </c>
      <c r="M16" s="100">
        <f>IFERROR(VLOOKUP($A16,#REF!,9,FALSE),0)</f>
        <v>0</v>
      </c>
      <c r="N16" s="100">
        <f>IFERROR(VLOOKUP($A16,#REF!,9,FALSE),0)</f>
        <v>0</v>
      </c>
      <c r="O16" s="100">
        <f>IFERROR(VLOOKUP($A16,#REF!,9,FALSE),0)</f>
        <v>0</v>
      </c>
      <c r="P16" s="100">
        <f>IFERROR(VLOOKUP($A16,#REF!,9,FALSE),0)</f>
        <v>0</v>
      </c>
      <c r="Q16" s="100">
        <f>IFERROR(VLOOKUP($A16,#REF!,9,FALSE),0)</f>
        <v>0</v>
      </c>
      <c r="R16" s="100">
        <f>IFERROR(VLOOKUP($A16,#REF!,9,FALSE),0)</f>
        <v>0</v>
      </c>
      <c r="S16" s="100">
        <f>IFERROR(VLOOKUP($A16,#REF!,9,FALSE),0)</f>
        <v>0</v>
      </c>
      <c r="T16" s="100">
        <f>IFERROR(VLOOKUP($A16,#REF!,9,FALSE),0)</f>
        <v>0</v>
      </c>
      <c r="U16" s="100">
        <f>IFERROR(VLOOKUP($A16,#REF!,9,FALSE),0)</f>
        <v>0</v>
      </c>
      <c r="V16" s="100">
        <f>IFERROR(VLOOKUP($A16,#REF!,9,FALSE),0)</f>
        <v>0</v>
      </c>
      <c r="W16" s="100">
        <f>IFERROR(VLOOKUP($A16,#REF!,9,FALSE),0)</f>
        <v>0</v>
      </c>
      <c r="X16" s="100">
        <f>IFERROR(VLOOKUP($A16,#REF!,9,FALSE),0)</f>
        <v>0</v>
      </c>
      <c r="Y16" s="100">
        <f>IFERROR(VLOOKUP($A16,#REF!,9,FALSE),0)</f>
        <v>0</v>
      </c>
      <c r="Z16" s="100">
        <f>IFERROR(VLOOKUP($A16,#REF!,9,FALSE),0)</f>
        <v>0</v>
      </c>
      <c r="AA16" s="100">
        <f>IFERROR(VLOOKUP($A16,#REF!,9,FALSE),0)</f>
        <v>0</v>
      </c>
      <c r="AB16" s="100">
        <f>IFERROR(VLOOKUP($A16,#REF!,9,FALSE),0)</f>
        <v>0</v>
      </c>
      <c r="AC16" s="100">
        <f>IFERROR(VLOOKUP($A16,#REF!,9,FALSE),0)</f>
        <v>0</v>
      </c>
      <c r="AD16" s="100">
        <f>IFERROR(VLOOKUP($A16,#REF!,9,FALSE),0)</f>
        <v>0</v>
      </c>
      <c r="AE16" s="100">
        <f>IFERROR(VLOOKUP($A16,#REF!,9,FALSE),0)</f>
        <v>0</v>
      </c>
      <c r="AF16" s="100">
        <f>IFERROR(VLOOKUP($A16,#REF!,9,FALSE),0)</f>
        <v>0</v>
      </c>
      <c r="AG16" s="100">
        <f>IFERROR(VLOOKUP($A16,#REF!,9,FALSE),0)</f>
        <v>0</v>
      </c>
      <c r="AH16" s="100">
        <f>IFERROR(VLOOKUP($A16,#REF!,9,FALSE),0)</f>
        <v>0</v>
      </c>
      <c r="AI16" s="100">
        <f>IFERROR(VLOOKUP($A16,#REF!,9,FALSE),0)</f>
        <v>0</v>
      </c>
      <c r="AJ16" s="100">
        <f>IFERROR(VLOOKUP($A16,#REF!,9,FALSE),0)</f>
        <v>0</v>
      </c>
      <c r="AK16" s="100">
        <f>IFERROR(VLOOKUP($A16,#REF!,9,FALSE),0)</f>
        <v>0</v>
      </c>
      <c r="AL16" s="100">
        <f>IFERROR(VLOOKUP($A16,#REF!,9,FALSE),0)</f>
        <v>0</v>
      </c>
    </row>
    <row r="17" spans="1:38">
      <c r="A17" t="s">
        <v>36</v>
      </c>
      <c r="B17" s="1" t="s">
        <v>37</v>
      </c>
      <c r="C17" s="99">
        <f t="shared" si="0"/>
        <v>600000</v>
      </c>
      <c r="D17" s="100">
        <f>IFERROR(VLOOKUP($A17,'27-03'!$A$6:$L$29,9,FALSE),0)</f>
        <v>350000.00000000006</v>
      </c>
      <c r="E17" s="100">
        <f>IFERROR(VLOOKUP($A17,'03-04'!$A$6:$L$29,9,FALSE),0)</f>
        <v>0</v>
      </c>
      <c r="F17" s="100">
        <f>IFERROR(VLOOKUP($A17,'10-04'!$A$6:$L$29,9,FALSE),0)</f>
        <v>0</v>
      </c>
      <c r="G17" s="100">
        <f>IFERROR(VLOOKUP($A17,'17-04'!$A$6:$L$29,9,FALSE),0)</f>
        <v>0</v>
      </c>
      <c r="H17" s="100">
        <f>IFERROR(VLOOKUP($A17,'24-04'!$A$6:$L$29,9,FALSE),0)</f>
        <v>250000</v>
      </c>
      <c r="I17" s="100">
        <f>IFERROR(VLOOKUP($A17,'01-05'!$A$6:$L$29,9,FALSE),0)</f>
        <v>0</v>
      </c>
      <c r="J17" s="100">
        <f>IFERROR(VLOOKUP($A17,#REF!,9,FALSE),0)</f>
        <v>0</v>
      </c>
      <c r="K17" s="100">
        <f>IFERROR(VLOOKUP($A17,#REF!,9,FALSE),0)</f>
        <v>0</v>
      </c>
      <c r="L17" s="100">
        <f>IFERROR(VLOOKUP($A17,#REF!,9,FALSE),0)</f>
        <v>0</v>
      </c>
      <c r="M17" s="100">
        <f>IFERROR(VLOOKUP($A17,#REF!,9,FALSE),0)</f>
        <v>0</v>
      </c>
      <c r="N17" s="100">
        <f>IFERROR(VLOOKUP($A17,#REF!,9,FALSE),0)</f>
        <v>0</v>
      </c>
      <c r="O17" s="100">
        <f>IFERROR(VLOOKUP($A17,#REF!,9,FALSE),0)</f>
        <v>0</v>
      </c>
      <c r="P17" s="100">
        <f>IFERROR(VLOOKUP($A17,#REF!,9,FALSE),0)</f>
        <v>0</v>
      </c>
      <c r="Q17" s="100">
        <f>IFERROR(VLOOKUP($A17,#REF!,9,FALSE),0)</f>
        <v>0</v>
      </c>
      <c r="R17" s="100">
        <f>IFERROR(VLOOKUP($A17,#REF!,9,FALSE),0)</f>
        <v>0</v>
      </c>
      <c r="S17" s="100">
        <f>IFERROR(VLOOKUP($A17,#REF!,9,FALSE),0)</f>
        <v>0</v>
      </c>
      <c r="T17" s="100">
        <f>IFERROR(VLOOKUP($A17,#REF!,9,FALSE),0)</f>
        <v>0</v>
      </c>
      <c r="U17" s="100">
        <f>IFERROR(VLOOKUP($A17,#REF!,9,FALSE),0)</f>
        <v>0</v>
      </c>
      <c r="V17" s="100">
        <f>IFERROR(VLOOKUP($A17,#REF!,9,FALSE),0)</f>
        <v>0</v>
      </c>
      <c r="W17" s="100">
        <f>IFERROR(VLOOKUP($A17,#REF!,9,FALSE),0)</f>
        <v>0</v>
      </c>
      <c r="X17" s="100">
        <f>IFERROR(VLOOKUP($A17,#REF!,9,FALSE),0)</f>
        <v>0</v>
      </c>
      <c r="Y17" s="100">
        <f>IFERROR(VLOOKUP($A17,#REF!,9,FALSE),0)</f>
        <v>0</v>
      </c>
      <c r="Z17" s="100">
        <f>IFERROR(VLOOKUP($A17,#REF!,9,FALSE),0)</f>
        <v>0</v>
      </c>
      <c r="AA17" s="100">
        <f>IFERROR(VLOOKUP($A17,#REF!,9,FALSE),0)</f>
        <v>0</v>
      </c>
      <c r="AB17" s="100">
        <f>IFERROR(VLOOKUP($A17,#REF!,9,FALSE),0)</f>
        <v>0</v>
      </c>
      <c r="AC17" s="100">
        <f>IFERROR(VLOOKUP($A17,#REF!,9,FALSE),0)</f>
        <v>0</v>
      </c>
      <c r="AD17" s="100">
        <f>IFERROR(VLOOKUP($A17,#REF!,9,FALSE),0)</f>
        <v>0</v>
      </c>
      <c r="AE17" s="100">
        <f>IFERROR(VLOOKUP($A17,#REF!,9,FALSE),0)</f>
        <v>0</v>
      </c>
      <c r="AF17" s="100">
        <f>IFERROR(VLOOKUP($A17,#REF!,9,FALSE),0)</f>
        <v>0</v>
      </c>
      <c r="AG17" s="100">
        <f>IFERROR(VLOOKUP($A17,#REF!,9,FALSE),0)</f>
        <v>0</v>
      </c>
      <c r="AH17" s="100">
        <f>IFERROR(VLOOKUP($A17,#REF!,9,FALSE),0)</f>
        <v>0</v>
      </c>
      <c r="AI17" s="100">
        <f>IFERROR(VLOOKUP($A17,#REF!,9,FALSE),0)</f>
        <v>0</v>
      </c>
      <c r="AJ17" s="100">
        <f>IFERROR(VLOOKUP($A17,#REF!,9,FALSE),0)</f>
        <v>0</v>
      </c>
      <c r="AK17" s="100">
        <f>IFERROR(VLOOKUP($A17,#REF!,9,FALSE),0)</f>
        <v>0</v>
      </c>
      <c r="AL17" s="100">
        <f>IFERROR(VLOOKUP($A17,#REF!,9,FALSE),0)</f>
        <v>0</v>
      </c>
    </row>
    <row r="18" spans="1:38">
      <c r="A18" t="s">
        <v>38</v>
      </c>
      <c r="B18" s="1" t="s">
        <v>39</v>
      </c>
      <c r="C18" s="99">
        <f t="shared" si="0"/>
        <v>600000</v>
      </c>
      <c r="D18" s="100">
        <f>IFERROR(VLOOKUP($A18,'27-03'!$A$6:$L$29,9,FALSE),0)</f>
        <v>0</v>
      </c>
      <c r="E18" s="100">
        <f>IFERROR(VLOOKUP($A18,'03-04'!$A$6:$L$29,9,FALSE),0)</f>
        <v>50000</v>
      </c>
      <c r="F18" s="100">
        <f>IFERROR(VLOOKUP($A18,'10-04'!$A$6:$L$29,9,FALSE),0)</f>
        <v>150000</v>
      </c>
      <c r="G18" s="100">
        <f>IFERROR(VLOOKUP($A18,'17-04'!$A$6:$L$29,9,FALSE),0)</f>
        <v>0</v>
      </c>
      <c r="H18" s="100">
        <f>IFERROR(VLOOKUP($A18,'24-04'!$A$6:$L$29,9,FALSE),0)</f>
        <v>400000</v>
      </c>
      <c r="I18" s="100">
        <f>IFERROR(VLOOKUP($A18,'01-05'!$A$6:$L$29,9,FALSE),0)</f>
        <v>0</v>
      </c>
      <c r="J18" s="100">
        <f>IFERROR(VLOOKUP($A18,#REF!,9,FALSE),0)</f>
        <v>0</v>
      </c>
      <c r="K18" s="100">
        <f>IFERROR(VLOOKUP($A18,#REF!,9,FALSE),0)</f>
        <v>0</v>
      </c>
      <c r="L18" s="100">
        <f>IFERROR(VLOOKUP($A18,#REF!,9,FALSE),0)</f>
        <v>0</v>
      </c>
      <c r="M18" s="100">
        <f>IFERROR(VLOOKUP($A18,#REF!,9,FALSE),0)</f>
        <v>0</v>
      </c>
      <c r="N18" s="100">
        <f>IFERROR(VLOOKUP($A18,#REF!,9,FALSE),0)</f>
        <v>0</v>
      </c>
      <c r="O18" s="100">
        <f>IFERROR(VLOOKUP($A18,#REF!,9,FALSE),0)</f>
        <v>0</v>
      </c>
      <c r="P18" s="100">
        <f>IFERROR(VLOOKUP($A18,#REF!,9,FALSE),0)</f>
        <v>0</v>
      </c>
      <c r="Q18" s="100">
        <f>IFERROR(VLOOKUP($A18,#REF!,9,FALSE),0)</f>
        <v>0</v>
      </c>
      <c r="R18" s="100">
        <f>IFERROR(VLOOKUP($A18,#REF!,9,FALSE),0)</f>
        <v>0</v>
      </c>
      <c r="S18" s="100">
        <f>IFERROR(VLOOKUP($A18,#REF!,9,FALSE),0)</f>
        <v>0</v>
      </c>
      <c r="T18" s="100">
        <f>IFERROR(VLOOKUP($A18,#REF!,9,FALSE),0)</f>
        <v>0</v>
      </c>
      <c r="U18" s="100">
        <f>IFERROR(VLOOKUP($A18,#REF!,9,FALSE),0)</f>
        <v>0</v>
      </c>
      <c r="V18" s="100">
        <f>IFERROR(VLOOKUP($A18,#REF!,9,FALSE),0)</f>
        <v>0</v>
      </c>
      <c r="W18" s="100">
        <f>IFERROR(VLOOKUP($A18,#REF!,9,FALSE),0)</f>
        <v>0</v>
      </c>
      <c r="X18" s="100">
        <f>IFERROR(VLOOKUP($A18,#REF!,9,FALSE),0)</f>
        <v>0</v>
      </c>
      <c r="Y18" s="100">
        <f>IFERROR(VLOOKUP($A18,#REF!,9,FALSE),0)</f>
        <v>0</v>
      </c>
      <c r="Z18" s="100">
        <f>IFERROR(VLOOKUP($A18,#REF!,9,FALSE),0)</f>
        <v>0</v>
      </c>
      <c r="AA18" s="100">
        <f>IFERROR(VLOOKUP($A18,#REF!,9,FALSE),0)</f>
        <v>0</v>
      </c>
      <c r="AB18" s="100">
        <f>IFERROR(VLOOKUP($A18,#REF!,9,FALSE),0)</f>
        <v>0</v>
      </c>
      <c r="AC18" s="100">
        <f>IFERROR(VLOOKUP($A18,#REF!,9,FALSE),0)</f>
        <v>0</v>
      </c>
      <c r="AD18" s="100">
        <f>IFERROR(VLOOKUP($A18,#REF!,9,FALSE),0)</f>
        <v>0</v>
      </c>
      <c r="AE18" s="100">
        <f>IFERROR(VLOOKUP($A18,#REF!,9,FALSE),0)</f>
        <v>0</v>
      </c>
      <c r="AF18" s="100">
        <f>IFERROR(VLOOKUP($A18,#REF!,9,FALSE),0)</f>
        <v>0</v>
      </c>
      <c r="AG18" s="100">
        <f>IFERROR(VLOOKUP($A18,#REF!,9,FALSE),0)</f>
        <v>0</v>
      </c>
      <c r="AH18" s="100">
        <f>IFERROR(VLOOKUP($A18,#REF!,9,FALSE),0)</f>
        <v>0</v>
      </c>
      <c r="AI18" s="100">
        <f>IFERROR(VLOOKUP($A18,#REF!,9,FALSE),0)</f>
        <v>0</v>
      </c>
      <c r="AJ18" s="100">
        <f>IFERROR(VLOOKUP($A18,#REF!,9,FALSE),0)</f>
        <v>0</v>
      </c>
      <c r="AK18" s="100">
        <f>IFERROR(VLOOKUP($A18,#REF!,9,FALSE),0)</f>
        <v>0</v>
      </c>
      <c r="AL18" s="100">
        <f>IFERROR(VLOOKUP($A18,#REF!,9,FALSE),0)</f>
        <v>0</v>
      </c>
    </row>
    <row r="19" spans="1:38">
      <c r="A19" t="s">
        <v>6</v>
      </c>
      <c r="B19" s="1" t="s">
        <v>7</v>
      </c>
      <c r="C19" s="99">
        <f t="shared" si="0"/>
        <v>500000</v>
      </c>
      <c r="D19" s="100">
        <f>IFERROR(VLOOKUP($A19,'27-03'!$A$6:$L$29,9,FALSE),0)</f>
        <v>50000</v>
      </c>
      <c r="E19" s="100">
        <f>IFERROR(VLOOKUP($A19,'03-04'!$A$6:$L$29,9,FALSE),0)</f>
        <v>100000</v>
      </c>
      <c r="F19" s="100">
        <f>IFERROR(VLOOKUP($A19,'10-04'!$A$6:$L$29,9,FALSE),0)</f>
        <v>50000</v>
      </c>
      <c r="G19" s="100">
        <f>IFERROR(VLOOKUP($A19,'17-04'!$A$6:$L$29,9,FALSE),0)</f>
        <v>250000</v>
      </c>
      <c r="H19" s="100">
        <f>IFERROR(VLOOKUP($A19,'24-04'!$A$6:$L$29,9,FALSE),0)</f>
        <v>50000</v>
      </c>
      <c r="I19" s="100">
        <f>IFERROR(VLOOKUP($A19,'01-05'!$A$6:$L$29,9,FALSE),0)</f>
        <v>0</v>
      </c>
      <c r="J19" s="100">
        <f>IFERROR(VLOOKUP($A19,#REF!,9,FALSE),0)</f>
        <v>0</v>
      </c>
      <c r="K19" s="100">
        <f>IFERROR(VLOOKUP($A19,#REF!,9,FALSE),0)</f>
        <v>0</v>
      </c>
      <c r="L19" s="100">
        <f>IFERROR(VLOOKUP($A19,#REF!,9,FALSE),0)</f>
        <v>0</v>
      </c>
      <c r="M19" s="100">
        <f>IFERROR(VLOOKUP($A19,#REF!,9,FALSE),0)</f>
        <v>0</v>
      </c>
      <c r="N19" s="100">
        <f>IFERROR(VLOOKUP($A19,#REF!,9,FALSE),0)</f>
        <v>0</v>
      </c>
      <c r="O19" s="100">
        <f>IFERROR(VLOOKUP($A19,#REF!,9,FALSE),0)</f>
        <v>0</v>
      </c>
      <c r="P19" s="100">
        <f>IFERROR(VLOOKUP($A19,#REF!,9,FALSE),0)</f>
        <v>0</v>
      </c>
      <c r="Q19" s="100">
        <f>IFERROR(VLOOKUP($A19,#REF!,9,FALSE),0)</f>
        <v>0</v>
      </c>
      <c r="R19" s="100">
        <f>IFERROR(VLOOKUP($A19,#REF!,9,FALSE),0)</f>
        <v>0</v>
      </c>
      <c r="S19" s="100">
        <f>IFERROR(VLOOKUP($A19,#REF!,9,FALSE),0)</f>
        <v>0</v>
      </c>
      <c r="T19" s="100">
        <f>IFERROR(VLOOKUP($A19,#REF!,9,FALSE),0)</f>
        <v>0</v>
      </c>
      <c r="U19" s="100">
        <f>IFERROR(VLOOKUP($A19,#REF!,9,FALSE),0)</f>
        <v>0</v>
      </c>
      <c r="V19" s="100">
        <f>IFERROR(VLOOKUP($A19,#REF!,9,FALSE),0)</f>
        <v>0</v>
      </c>
      <c r="W19" s="100">
        <f>IFERROR(VLOOKUP($A19,#REF!,9,FALSE),0)</f>
        <v>0</v>
      </c>
      <c r="X19" s="100">
        <f>IFERROR(VLOOKUP($A19,#REF!,9,FALSE),0)</f>
        <v>0</v>
      </c>
      <c r="Y19" s="100">
        <f>IFERROR(VLOOKUP($A19,#REF!,9,FALSE),0)</f>
        <v>0</v>
      </c>
      <c r="Z19" s="100">
        <f>IFERROR(VLOOKUP($A19,#REF!,9,FALSE),0)</f>
        <v>0</v>
      </c>
      <c r="AA19" s="100">
        <f>IFERROR(VLOOKUP($A19,#REF!,9,FALSE),0)</f>
        <v>0</v>
      </c>
      <c r="AB19" s="100">
        <f>IFERROR(VLOOKUP($A19,#REF!,9,FALSE),0)</f>
        <v>0</v>
      </c>
      <c r="AC19" s="100">
        <f>IFERROR(VLOOKUP($A19,#REF!,9,FALSE),0)</f>
        <v>0</v>
      </c>
      <c r="AD19" s="100">
        <f>IFERROR(VLOOKUP($A19,#REF!,9,FALSE),0)</f>
        <v>0</v>
      </c>
      <c r="AE19" s="100">
        <f>IFERROR(VLOOKUP($A19,#REF!,9,FALSE),0)</f>
        <v>0</v>
      </c>
      <c r="AF19" s="100">
        <f>IFERROR(VLOOKUP($A19,#REF!,9,FALSE),0)</f>
        <v>0</v>
      </c>
      <c r="AG19" s="100">
        <f>IFERROR(VLOOKUP($A19,#REF!,9,FALSE),0)</f>
        <v>0</v>
      </c>
      <c r="AH19" s="100">
        <f>IFERROR(VLOOKUP($A19,#REF!,9,FALSE),0)</f>
        <v>0</v>
      </c>
      <c r="AI19" s="100">
        <f>IFERROR(VLOOKUP($A19,#REF!,9,FALSE),0)</f>
        <v>0</v>
      </c>
      <c r="AJ19" s="100">
        <f>IFERROR(VLOOKUP($A19,#REF!,9,FALSE),0)</f>
        <v>0</v>
      </c>
      <c r="AK19" s="100">
        <f>IFERROR(VLOOKUP($A19,#REF!,9,FALSE),0)</f>
        <v>0</v>
      </c>
      <c r="AL19" s="100">
        <f>IFERROR(VLOOKUP($A19,#REF!,9,FALSE),0)</f>
        <v>0</v>
      </c>
    </row>
    <row r="20" spans="1:38">
      <c r="A20" t="s">
        <v>42</v>
      </c>
      <c r="B20" s="1" t="s">
        <v>43</v>
      </c>
      <c r="C20" s="99">
        <f t="shared" si="0"/>
        <v>400000</v>
      </c>
      <c r="D20" s="100">
        <f>IFERROR(VLOOKUP($A20,'27-03'!$A$6:$L$29,9,FALSE),0)</f>
        <v>350000</v>
      </c>
      <c r="E20" s="100">
        <f>IFERROR(VLOOKUP($A20,'03-04'!$A$6:$L$29,9,FALSE),0)</f>
        <v>0</v>
      </c>
      <c r="F20" s="100">
        <f>IFERROR(VLOOKUP($A20,'10-04'!$A$6:$L$29,9,FALSE),0)</f>
        <v>0</v>
      </c>
      <c r="G20" s="100">
        <f>IFERROR(VLOOKUP($A20,'17-04'!$A$6:$L$29,9,FALSE),0)</f>
        <v>0</v>
      </c>
      <c r="H20" s="100">
        <f>IFERROR(VLOOKUP($A20,'24-04'!$A$6:$L$29,9,FALSE),0)</f>
        <v>50000</v>
      </c>
      <c r="I20" s="100">
        <f>IFERROR(VLOOKUP($A20,'01-05'!$A$6:$L$29,9,FALSE),0)</f>
        <v>0</v>
      </c>
      <c r="J20" s="100">
        <f>IFERROR(VLOOKUP($A20,#REF!,9,FALSE),0)</f>
        <v>0</v>
      </c>
      <c r="K20" s="100">
        <f>IFERROR(VLOOKUP($A20,#REF!,9,FALSE),0)</f>
        <v>0</v>
      </c>
      <c r="L20" s="100">
        <f>IFERROR(VLOOKUP($A20,#REF!,9,FALSE),0)</f>
        <v>0</v>
      </c>
      <c r="M20" s="100">
        <f>IFERROR(VLOOKUP($A20,#REF!,9,FALSE),0)</f>
        <v>0</v>
      </c>
      <c r="N20" s="100">
        <f>IFERROR(VLOOKUP($A20,#REF!,9,FALSE),0)</f>
        <v>0</v>
      </c>
      <c r="O20" s="100">
        <f>IFERROR(VLOOKUP($A20,#REF!,9,FALSE),0)</f>
        <v>0</v>
      </c>
      <c r="P20" s="100">
        <f>IFERROR(VLOOKUP($A20,#REF!,9,FALSE),0)</f>
        <v>0</v>
      </c>
      <c r="Q20" s="100">
        <f>IFERROR(VLOOKUP($A20,#REF!,9,FALSE),0)</f>
        <v>0</v>
      </c>
      <c r="R20" s="100">
        <f>IFERROR(VLOOKUP($A20,#REF!,9,FALSE),0)</f>
        <v>0</v>
      </c>
      <c r="S20" s="100">
        <f>IFERROR(VLOOKUP($A20,#REF!,9,FALSE),0)</f>
        <v>0</v>
      </c>
      <c r="T20" s="100">
        <f>IFERROR(VLOOKUP($A20,#REF!,9,FALSE),0)</f>
        <v>0</v>
      </c>
      <c r="U20" s="100">
        <f>IFERROR(VLOOKUP($A20,#REF!,9,FALSE),0)</f>
        <v>0</v>
      </c>
      <c r="V20" s="100">
        <f>IFERROR(VLOOKUP($A20,#REF!,9,FALSE),0)</f>
        <v>0</v>
      </c>
      <c r="W20" s="100">
        <f>IFERROR(VLOOKUP($A20,#REF!,9,FALSE),0)</f>
        <v>0</v>
      </c>
      <c r="X20" s="100">
        <f>IFERROR(VLOOKUP($A20,#REF!,9,FALSE),0)</f>
        <v>0</v>
      </c>
      <c r="Y20" s="100">
        <f>IFERROR(VLOOKUP($A20,#REF!,9,FALSE),0)</f>
        <v>0</v>
      </c>
      <c r="Z20" s="100">
        <f>IFERROR(VLOOKUP($A20,#REF!,9,FALSE),0)</f>
        <v>0</v>
      </c>
      <c r="AA20" s="100">
        <f>IFERROR(VLOOKUP($A20,#REF!,9,FALSE),0)</f>
        <v>0</v>
      </c>
      <c r="AB20" s="100">
        <f>IFERROR(VLOOKUP($A20,#REF!,9,FALSE),0)</f>
        <v>0</v>
      </c>
      <c r="AC20" s="100">
        <f>IFERROR(VLOOKUP($A20,#REF!,9,FALSE),0)</f>
        <v>0</v>
      </c>
      <c r="AD20" s="100">
        <f>IFERROR(VLOOKUP($A20,#REF!,9,FALSE),0)</f>
        <v>0</v>
      </c>
      <c r="AE20" s="100">
        <f>IFERROR(VLOOKUP($A20,#REF!,9,FALSE),0)</f>
        <v>0</v>
      </c>
      <c r="AF20" s="100">
        <f>IFERROR(VLOOKUP($A20,#REF!,9,FALSE),0)</f>
        <v>0</v>
      </c>
      <c r="AG20" s="100">
        <f>IFERROR(VLOOKUP($A20,#REF!,9,FALSE),0)</f>
        <v>0</v>
      </c>
      <c r="AH20" s="100">
        <f>IFERROR(VLOOKUP($A20,#REF!,9,FALSE),0)</f>
        <v>0</v>
      </c>
      <c r="AI20" s="100">
        <f>IFERROR(VLOOKUP($A20,#REF!,9,FALSE),0)</f>
        <v>0</v>
      </c>
      <c r="AJ20" s="100">
        <f>IFERROR(VLOOKUP($A20,#REF!,9,FALSE),0)</f>
        <v>0</v>
      </c>
      <c r="AK20" s="100">
        <f>IFERROR(VLOOKUP($A20,#REF!,9,FALSE),0)</f>
        <v>0</v>
      </c>
      <c r="AL20" s="100">
        <f>IFERROR(VLOOKUP($A20,#REF!,9,FALSE),0)</f>
        <v>0</v>
      </c>
    </row>
    <row r="21" spans="1:38">
      <c r="A21" t="s">
        <v>8</v>
      </c>
      <c r="B21" s="1" t="s">
        <v>9</v>
      </c>
      <c r="C21" s="99">
        <f t="shared" si="0"/>
        <v>200000</v>
      </c>
      <c r="D21" s="100">
        <f>IFERROR(VLOOKUP($A21,'27-03'!$A$6:$L$29,9,FALSE),0)</f>
        <v>0</v>
      </c>
      <c r="E21" s="100">
        <f>IFERROR(VLOOKUP($A21,'03-04'!$A$6:$L$29,9,FALSE),0)</f>
        <v>150000</v>
      </c>
      <c r="F21" s="100">
        <f>IFERROR(VLOOKUP($A21,'10-04'!$A$6:$L$29,9,FALSE),0)</f>
        <v>50000</v>
      </c>
      <c r="G21" s="100">
        <f>IFERROR(VLOOKUP($A21,'17-04'!$A$6:$L$29,9,FALSE),0)</f>
        <v>0</v>
      </c>
      <c r="H21" s="100">
        <f>IFERROR(VLOOKUP($A21,'24-04'!$A$6:$L$29,9,FALSE),0)</f>
        <v>0</v>
      </c>
      <c r="I21" s="100">
        <f>IFERROR(VLOOKUP($A21,'01-05'!$A$6:$L$29,9,FALSE),0)</f>
        <v>0</v>
      </c>
      <c r="J21" s="100">
        <f>IFERROR(VLOOKUP($A21,#REF!,9,FALSE),0)</f>
        <v>0</v>
      </c>
      <c r="K21" s="100">
        <f>IFERROR(VLOOKUP($A21,#REF!,9,FALSE),0)</f>
        <v>0</v>
      </c>
      <c r="L21" s="100">
        <f>IFERROR(VLOOKUP($A21,#REF!,9,FALSE),0)</f>
        <v>0</v>
      </c>
      <c r="M21" s="100">
        <f>IFERROR(VLOOKUP($A21,#REF!,9,FALSE),0)</f>
        <v>0</v>
      </c>
      <c r="N21" s="100">
        <f>IFERROR(VLOOKUP($A21,#REF!,9,FALSE),0)</f>
        <v>0</v>
      </c>
      <c r="O21" s="100">
        <f>IFERROR(VLOOKUP($A21,#REF!,9,FALSE),0)</f>
        <v>0</v>
      </c>
      <c r="P21" s="100">
        <f>IFERROR(VLOOKUP($A21,#REF!,9,FALSE),0)</f>
        <v>0</v>
      </c>
      <c r="Q21" s="100">
        <f>IFERROR(VLOOKUP($A21,#REF!,9,FALSE),0)</f>
        <v>0</v>
      </c>
      <c r="R21" s="100">
        <f>IFERROR(VLOOKUP($A21,#REF!,9,FALSE),0)</f>
        <v>0</v>
      </c>
      <c r="S21" s="100">
        <f>IFERROR(VLOOKUP($A21,#REF!,9,FALSE),0)</f>
        <v>0</v>
      </c>
      <c r="T21" s="100">
        <f>IFERROR(VLOOKUP($A21,#REF!,9,FALSE),0)</f>
        <v>0</v>
      </c>
      <c r="U21" s="100">
        <f>IFERROR(VLOOKUP($A21,#REF!,9,FALSE),0)</f>
        <v>0</v>
      </c>
      <c r="V21" s="100">
        <f>IFERROR(VLOOKUP($A21,#REF!,9,FALSE),0)</f>
        <v>0</v>
      </c>
      <c r="W21" s="100">
        <f>IFERROR(VLOOKUP($A21,#REF!,9,FALSE),0)</f>
        <v>0</v>
      </c>
      <c r="X21" s="100">
        <f>IFERROR(VLOOKUP($A21,#REF!,9,FALSE),0)</f>
        <v>0</v>
      </c>
      <c r="Y21" s="100">
        <f>IFERROR(VLOOKUP($A21,#REF!,9,FALSE),0)</f>
        <v>0</v>
      </c>
      <c r="Z21" s="100">
        <f>IFERROR(VLOOKUP($A21,#REF!,9,FALSE),0)</f>
        <v>0</v>
      </c>
      <c r="AA21" s="100">
        <f>IFERROR(VLOOKUP($A21,#REF!,9,FALSE),0)</f>
        <v>0</v>
      </c>
      <c r="AB21" s="100">
        <f>IFERROR(VLOOKUP($A21,#REF!,9,FALSE),0)</f>
        <v>0</v>
      </c>
      <c r="AC21" s="100">
        <f>IFERROR(VLOOKUP($A21,#REF!,9,FALSE),0)</f>
        <v>0</v>
      </c>
      <c r="AD21" s="100">
        <f>IFERROR(VLOOKUP($A21,#REF!,9,FALSE),0)</f>
        <v>0</v>
      </c>
      <c r="AE21" s="100">
        <f>IFERROR(VLOOKUP($A21,#REF!,9,FALSE),0)</f>
        <v>0</v>
      </c>
      <c r="AF21" s="100">
        <f>IFERROR(VLOOKUP($A21,#REF!,9,FALSE),0)</f>
        <v>0</v>
      </c>
      <c r="AG21" s="100">
        <f>IFERROR(VLOOKUP($A21,#REF!,9,FALSE),0)</f>
        <v>0</v>
      </c>
      <c r="AH21" s="100">
        <f>IFERROR(VLOOKUP($A21,#REF!,9,FALSE),0)</f>
        <v>0</v>
      </c>
      <c r="AI21" s="100">
        <f>IFERROR(VLOOKUP($A21,#REF!,9,FALSE),0)</f>
        <v>0</v>
      </c>
      <c r="AJ21" s="100">
        <f>IFERROR(VLOOKUP($A21,#REF!,9,FALSE),0)</f>
        <v>0</v>
      </c>
      <c r="AK21" s="100">
        <f>IFERROR(VLOOKUP($A21,#REF!,9,FALSE),0)</f>
        <v>0</v>
      </c>
      <c r="AL21" s="100">
        <f>IFERROR(VLOOKUP($A21,#REF!,9,FALSE),0)</f>
        <v>0</v>
      </c>
    </row>
    <row r="22" spans="1:38">
      <c r="A22" t="s">
        <v>28</v>
      </c>
      <c r="B22" s="1" t="s">
        <v>29</v>
      </c>
      <c r="C22" s="99">
        <f t="shared" si="0"/>
        <v>150000</v>
      </c>
      <c r="D22" s="100">
        <f>IFERROR(VLOOKUP($A22,'27-03'!$A$6:$L$29,9,FALSE),0)</f>
        <v>150000</v>
      </c>
      <c r="E22" s="100">
        <f>IFERROR(VLOOKUP($A22,'03-04'!$A$6:$L$29,9,FALSE),0)</f>
        <v>0</v>
      </c>
      <c r="F22" s="100">
        <f>IFERROR(VLOOKUP($A22,'10-04'!$A$6:$L$29,9,FALSE),0)</f>
        <v>0</v>
      </c>
      <c r="G22" s="100">
        <f>IFERROR(VLOOKUP($A22,'17-04'!$A$6:$L$29,9,FALSE),0)</f>
        <v>0</v>
      </c>
      <c r="H22" s="100">
        <f>IFERROR(VLOOKUP($A22,'24-04'!$A$6:$L$29,9,FALSE),0)</f>
        <v>0</v>
      </c>
      <c r="I22" s="100">
        <f>IFERROR(VLOOKUP($A22,'01-05'!$A$6:$L$29,9,FALSE),0)</f>
        <v>0</v>
      </c>
      <c r="J22" s="100">
        <f>IFERROR(VLOOKUP($A22,#REF!,9,FALSE),0)</f>
        <v>0</v>
      </c>
      <c r="K22" s="100">
        <f>IFERROR(VLOOKUP($A22,#REF!,9,FALSE),0)</f>
        <v>0</v>
      </c>
      <c r="L22" s="100">
        <f>IFERROR(VLOOKUP($A22,#REF!,9,FALSE),0)</f>
        <v>0</v>
      </c>
      <c r="M22" s="100">
        <f>IFERROR(VLOOKUP($A22,#REF!,9,FALSE),0)</f>
        <v>0</v>
      </c>
      <c r="N22" s="100">
        <f>IFERROR(VLOOKUP($A22,#REF!,9,FALSE),0)</f>
        <v>0</v>
      </c>
      <c r="O22" s="100">
        <f>IFERROR(VLOOKUP($A22,#REF!,9,FALSE),0)</f>
        <v>0</v>
      </c>
      <c r="P22" s="100">
        <f>IFERROR(VLOOKUP($A22,#REF!,9,FALSE),0)</f>
        <v>0</v>
      </c>
      <c r="Q22" s="100">
        <f>IFERROR(VLOOKUP($A22,#REF!,9,FALSE),0)</f>
        <v>0</v>
      </c>
      <c r="R22" s="100">
        <f>IFERROR(VLOOKUP($A22,#REF!,9,FALSE),0)</f>
        <v>0</v>
      </c>
      <c r="S22" s="100">
        <f>IFERROR(VLOOKUP($A22,#REF!,9,FALSE),0)</f>
        <v>0</v>
      </c>
      <c r="T22" s="100">
        <f>IFERROR(VLOOKUP($A22,#REF!,9,FALSE),0)</f>
        <v>0</v>
      </c>
      <c r="U22" s="100">
        <f>IFERROR(VLOOKUP($A22,#REF!,9,FALSE),0)</f>
        <v>0</v>
      </c>
      <c r="V22" s="100">
        <f>IFERROR(VLOOKUP($A22,#REF!,9,FALSE),0)</f>
        <v>0</v>
      </c>
      <c r="W22" s="100">
        <f>IFERROR(VLOOKUP($A22,#REF!,9,FALSE),0)</f>
        <v>0</v>
      </c>
      <c r="X22" s="100">
        <f>IFERROR(VLOOKUP($A22,#REF!,9,FALSE),0)</f>
        <v>0</v>
      </c>
      <c r="Y22" s="100">
        <f>IFERROR(VLOOKUP($A22,#REF!,9,FALSE),0)</f>
        <v>0</v>
      </c>
      <c r="Z22" s="100">
        <f>IFERROR(VLOOKUP($A22,#REF!,9,FALSE),0)</f>
        <v>0</v>
      </c>
      <c r="AA22" s="100">
        <f>IFERROR(VLOOKUP($A22,#REF!,9,FALSE),0)</f>
        <v>0</v>
      </c>
      <c r="AB22" s="100">
        <f>IFERROR(VLOOKUP($A22,#REF!,9,FALSE),0)</f>
        <v>0</v>
      </c>
      <c r="AC22" s="100">
        <f>IFERROR(VLOOKUP($A22,#REF!,9,FALSE),0)</f>
        <v>0</v>
      </c>
      <c r="AD22" s="100">
        <f>IFERROR(VLOOKUP($A22,#REF!,9,FALSE),0)</f>
        <v>0</v>
      </c>
      <c r="AE22" s="100">
        <f>IFERROR(VLOOKUP($A22,#REF!,9,FALSE),0)</f>
        <v>0</v>
      </c>
      <c r="AF22" s="100">
        <f>IFERROR(VLOOKUP($A22,#REF!,9,FALSE),0)</f>
        <v>0</v>
      </c>
      <c r="AG22" s="100">
        <f>IFERROR(VLOOKUP($A22,#REF!,9,FALSE),0)</f>
        <v>0</v>
      </c>
      <c r="AH22" s="100">
        <f>IFERROR(VLOOKUP($A22,#REF!,9,FALSE),0)</f>
        <v>0</v>
      </c>
      <c r="AI22" s="100">
        <f>IFERROR(VLOOKUP($A22,#REF!,9,FALSE),0)</f>
        <v>0</v>
      </c>
      <c r="AJ22" s="100">
        <f>IFERROR(VLOOKUP($A22,#REF!,9,FALSE),0)</f>
        <v>0</v>
      </c>
      <c r="AK22" s="100">
        <f>IFERROR(VLOOKUP($A22,#REF!,9,FALSE),0)</f>
        <v>0</v>
      </c>
      <c r="AL22" s="100">
        <f>IFERROR(VLOOKUP($A22,#REF!,9,FALSE),0)</f>
        <v>0</v>
      </c>
    </row>
    <row r="23" spans="1:38">
      <c r="A23" t="s">
        <v>30</v>
      </c>
      <c r="B23" s="1" t="s">
        <v>31</v>
      </c>
      <c r="C23" s="99">
        <f t="shared" si="0"/>
        <v>100000</v>
      </c>
      <c r="D23" s="100">
        <f>IFERROR(VLOOKUP($A23,'27-03'!$A$6:$L$29,9,FALSE),0)</f>
        <v>0</v>
      </c>
      <c r="E23" s="100">
        <f>IFERROR(VLOOKUP($A23,'03-04'!$A$6:$L$29,9,FALSE),0)</f>
        <v>0</v>
      </c>
      <c r="F23" s="100">
        <f>IFERROR(VLOOKUP($A23,'10-04'!$A$6:$L$29,9,FALSE),0)</f>
        <v>0</v>
      </c>
      <c r="G23" s="100">
        <f>IFERROR(VLOOKUP($A23,'17-04'!$A$6:$L$29,9,FALSE),0)</f>
        <v>100000</v>
      </c>
      <c r="H23" s="100">
        <f>IFERROR(VLOOKUP($A23,'24-04'!$A$6:$L$29,9,FALSE),0)</f>
        <v>0</v>
      </c>
      <c r="I23" s="100">
        <f>IFERROR(VLOOKUP($A23,'01-05'!$A$6:$L$29,9,FALSE),0)</f>
        <v>0</v>
      </c>
      <c r="J23" s="100">
        <f>IFERROR(VLOOKUP($A23,#REF!,9,FALSE),0)</f>
        <v>0</v>
      </c>
      <c r="K23" s="100">
        <f>IFERROR(VLOOKUP($A23,#REF!,9,FALSE),0)</f>
        <v>0</v>
      </c>
      <c r="L23" s="100">
        <f>IFERROR(VLOOKUP($A23,#REF!,9,FALSE),0)</f>
        <v>0</v>
      </c>
      <c r="M23" s="100">
        <f>IFERROR(VLOOKUP($A23,#REF!,9,FALSE),0)</f>
        <v>0</v>
      </c>
      <c r="N23" s="100">
        <f>IFERROR(VLOOKUP($A23,#REF!,9,FALSE),0)</f>
        <v>0</v>
      </c>
      <c r="O23" s="100">
        <f>IFERROR(VLOOKUP($A23,#REF!,9,FALSE),0)</f>
        <v>0</v>
      </c>
      <c r="P23" s="100">
        <f>IFERROR(VLOOKUP($A23,#REF!,9,FALSE),0)</f>
        <v>0</v>
      </c>
      <c r="Q23" s="100">
        <f>IFERROR(VLOOKUP($A23,#REF!,9,FALSE),0)</f>
        <v>0</v>
      </c>
      <c r="R23" s="100">
        <f>IFERROR(VLOOKUP($A23,#REF!,9,FALSE),0)</f>
        <v>0</v>
      </c>
      <c r="S23" s="100">
        <f>IFERROR(VLOOKUP($A23,#REF!,9,FALSE),0)</f>
        <v>0</v>
      </c>
      <c r="T23" s="100">
        <f>IFERROR(VLOOKUP($A23,#REF!,9,FALSE),0)</f>
        <v>0</v>
      </c>
      <c r="U23" s="100">
        <f>IFERROR(VLOOKUP($A23,#REF!,9,FALSE),0)</f>
        <v>0</v>
      </c>
      <c r="V23" s="100">
        <f>IFERROR(VLOOKUP($A23,#REF!,9,FALSE),0)</f>
        <v>0</v>
      </c>
      <c r="W23" s="100">
        <f>IFERROR(VLOOKUP($A23,#REF!,9,FALSE),0)</f>
        <v>0</v>
      </c>
      <c r="X23" s="100">
        <f>IFERROR(VLOOKUP($A23,#REF!,9,FALSE),0)</f>
        <v>0</v>
      </c>
      <c r="Y23" s="100">
        <f>IFERROR(VLOOKUP($A23,#REF!,9,FALSE),0)</f>
        <v>0</v>
      </c>
      <c r="Z23" s="100">
        <f>IFERROR(VLOOKUP($A23,#REF!,9,FALSE),0)</f>
        <v>0</v>
      </c>
      <c r="AA23" s="100">
        <f>IFERROR(VLOOKUP($A23,#REF!,9,FALSE),0)</f>
        <v>0</v>
      </c>
      <c r="AB23" s="100">
        <f>IFERROR(VLOOKUP($A23,#REF!,9,FALSE),0)</f>
        <v>0</v>
      </c>
      <c r="AC23" s="100">
        <f>IFERROR(VLOOKUP($A23,#REF!,9,FALSE),0)</f>
        <v>0</v>
      </c>
      <c r="AD23" s="100">
        <f>IFERROR(VLOOKUP($A23,#REF!,9,FALSE),0)</f>
        <v>0</v>
      </c>
      <c r="AE23" s="100">
        <f>IFERROR(VLOOKUP($A23,#REF!,9,FALSE),0)</f>
        <v>0</v>
      </c>
      <c r="AF23" s="100">
        <f>IFERROR(VLOOKUP($A23,#REF!,9,FALSE),0)</f>
        <v>0</v>
      </c>
      <c r="AG23" s="100">
        <f>IFERROR(VLOOKUP($A23,#REF!,9,FALSE),0)</f>
        <v>0</v>
      </c>
      <c r="AH23" s="100">
        <f>IFERROR(VLOOKUP($A23,#REF!,9,FALSE),0)</f>
        <v>0</v>
      </c>
      <c r="AI23" s="100">
        <f>IFERROR(VLOOKUP($A23,#REF!,9,FALSE),0)</f>
        <v>0</v>
      </c>
      <c r="AJ23" s="100">
        <f>IFERROR(VLOOKUP($A23,#REF!,9,FALSE),0)</f>
        <v>0</v>
      </c>
      <c r="AK23" s="100">
        <f>IFERROR(VLOOKUP($A23,#REF!,9,FALSE),0)</f>
        <v>0</v>
      </c>
      <c r="AL23" s="100">
        <f>IFERROR(VLOOKUP($A23,#REF!,9,FALSE),0)</f>
        <v>0</v>
      </c>
    </row>
    <row r="24" spans="1:38">
      <c r="A24" t="s">
        <v>12</v>
      </c>
      <c r="B24" s="1" t="s">
        <v>13</v>
      </c>
      <c r="C24" s="99">
        <f t="shared" si="0"/>
        <v>50000</v>
      </c>
      <c r="D24" s="100">
        <f>IFERROR(VLOOKUP($A24,'27-03'!$A$6:$L$29,9,FALSE),0)</f>
        <v>0</v>
      </c>
      <c r="E24" s="100">
        <f>IFERROR(VLOOKUP($A24,'03-04'!$A$6:$L$29,9,FALSE),0)</f>
        <v>50000</v>
      </c>
      <c r="F24" s="100">
        <f>IFERROR(VLOOKUP($A24,'10-04'!$A$6:$L$29,9,FALSE),0)</f>
        <v>0</v>
      </c>
      <c r="G24" s="100">
        <f>IFERROR(VLOOKUP($A24,'17-04'!$A$6:$L$29,9,FALSE),0)</f>
        <v>0</v>
      </c>
      <c r="H24" s="100">
        <f>IFERROR(VLOOKUP($A24,#REF!,9,FALSE),0)</f>
        <v>0</v>
      </c>
      <c r="I24" s="100">
        <f>IFERROR(VLOOKUP($A24,'01-05'!$A$6:$L$29,9,FALSE),0)</f>
        <v>0</v>
      </c>
      <c r="J24" s="100">
        <f>IFERROR(VLOOKUP($A24,#REF!,9,FALSE),0)</f>
        <v>0</v>
      </c>
      <c r="K24" s="100">
        <f>IFERROR(VLOOKUP($A24,#REF!,9,FALSE),0)</f>
        <v>0</v>
      </c>
      <c r="L24" s="100">
        <f>IFERROR(VLOOKUP($A24,#REF!,9,FALSE),0)</f>
        <v>0</v>
      </c>
      <c r="M24" s="100">
        <f>IFERROR(VLOOKUP($A24,#REF!,9,FALSE),0)</f>
        <v>0</v>
      </c>
      <c r="N24" s="100">
        <f>IFERROR(VLOOKUP($A24,#REF!,9,FALSE),0)</f>
        <v>0</v>
      </c>
      <c r="O24" s="100">
        <f>IFERROR(VLOOKUP($A24,#REF!,9,FALSE),0)</f>
        <v>0</v>
      </c>
      <c r="P24" s="100">
        <f>IFERROR(VLOOKUP($A24,#REF!,9,FALSE),0)</f>
        <v>0</v>
      </c>
      <c r="Q24" s="100">
        <f>IFERROR(VLOOKUP($A24,#REF!,9,FALSE),0)</f>
        <v>0</v>
      </c>
      <c r="R24" s="100">
        <f>IFERROR(VLOOKUP($A24,#REF!,9,FALSE),0)</f>
        <v>0</v>
      </c>
      <c r="S24" s="100">
        <f>IFERROR(VLOOKUP($A24,#REF!,9,FALSE),0)</f>
        <v>0</v>
      </c>
      <c r="T24" s="100">
        <f>IFERROR(VLOOKUP($A24,#REF!,9,FALSE),0)</f>
        <v>0</v>
      </c>
      <c r="U24" s="100">
        <f>IFERROR(VLOOKUP($A24,#REF!,9,FALSE),0)</f>
        <v>0</v>
      </c>
      <c r="V24" s="100">
        <f>IFERROR(VLOOKUP($A24,#REF!,9,FALSE),0)</f>
        <v>0</v>
      </c>
      <c r="W24" s="100">
        <f>IFERROR(VLOOKUP($A24,#REF!,9,FALSE),0)</f>
        <v>0</v>
      </c>
      <c r="X24" s="100">
        <f>IFERROR(VLOOKUP($A24,#REF!,9,FALSE),0)</f>
        <v>0</v>
      </c>
      <c r="Y24" s="100">
        <f>IFERROR(VLOOKUP($A24,#REF!,9,FALSE),0)</f>
        <v>0</v>
      </c>
      <c r="Z24" s="100">
        <f>IFERROR(VLOOKUP($A24,#REF!,9,FALSE),0)</f>
        <v>0</v>
      </c>
      <c r="AA24" s="100">
        <f>IFERROR(VLOOKUP($A24,#REF!,9,FALSE),0)</f>
        <v>0</v>
      </c>
      <c r="AB24" s="100">
        <f>IFERROR(VLOOKUP($A24,#REF!,9,FALSE),0)</f>
        <v>0</v>
      </c>
      <c r="AC24" s="100">
        <f>IFERROR(VLOOKUP($A24,#REF!,9,FALSE),0)</f>
        <v>0</v>
      </c>
      <c r="AD24" s="100">
        <f>IFERROR(VLOOKUP($A24,#REF!,9,FALSE),0)</f>
        <v>0</v>
      </c>
      <c r="AE24" s="100">
        <f>IFERROR(VLOOKUP($A24,#REF!,9,FALSE),0)</f>
        <v>0</v>
      </c>
      <c r="AF24" s="100">
        <f>IFERROR(VLOOKUP($A24,#REF!,9,FALSE),0)</f>
        <v>0</v>
      </c>
      <c r="AG24" s="100">
        <f>IFERROR(VLOOKUP($A24,#REF!,9,FALSE),0)</f>
        <v>0</v>
      </c>
      <c r="AH24" s="100">
        <f>IFERROR(VLOOKUP($A24,#REF!,9,FALSE),0)</f>
        <v>0</v>
      </c>
      <c r="AI24" s="100">
        <f>IFERROR(VLOOKUP($A24,#REF!,9,FALSE),0)</f>
        <v>0</v>
      </c>
      <c r="AJ24" s="100">
        <f>IFERROR(VLOOKUP($A24,#REF!,9,FALSE),0)</f>
        <v>0</v>
      </c>
      <c r="AK24" s="100">
        <f>IFERROR(VLOOKUP($A24,#REF!,9,FALSE),0)</f>
        <v>0</v>
      </c>
      <c r="AL24" s="100">
        <f>IFERROR(VLOOKUP($A24,#REF!,9,FALSE),0)</f>
        <v>0</v>
      </c>
    </row>
    <row r="25" spans="1:38" s="186" customFormat="1"/>
    <row r="26" spans="1:38">
      <c r="C26"/>
    </row>
    <row r="27" spans="1:38">
      <c r="C27"/>
    </row>
    <row r="28" spans="1:38">
      <c r="C28"/>
    </row>
    <row r="29" spans="1:38">
      <c r="C29"/>
    </row>
    <row r="30" spans="1:38">
      <c r="C30"/>
    </row>
    <row r="31" spans="1:38">
      <c r="C31"/>
    </row>
  </sheetData>
  <autoFilter ref="A2:AK24" xr:uid="{00000000-0009-0000-0000-000004000000}">
    <sortState xmlns:xlrd2="http://schemas.microsoft.com/office/spreadsheetml/2017/richdata2" ref="A3:AK24">
      <sortCondition descending="1" ref="C2:C24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25"/>
  <sheetViews>
    <sheetView showZeros="0" tabSelected="1" workbookViewId="0">
      <selection activeCell="N6" sqref="N6"/>
    </sheetView>
  </sheetViews>
  <sheetFormatPr defaultRowHeight="14.6"/>
  <cols>
    <col min="1" max="1" width="21.07421875" bestFit="1" customWidth="1"/>
    <col min="2" max="2" width="11.921875" customWidth="1"/>
    <col min="3" max="3" width="7" style="3" customWidth="1"/>
    <col min="4" max="38" width="3.61328125" style="94" customWidth="1"/>
    <col min="39" max="39" width="3.69140625" customWidth="1"/>
  </cols>
  <sheetData>
    <row r="1" spans="1:38" s="97" customFormat="1" ht="25" customHeight="1">
      <c r="C1" s="98" t="s">
        <v>115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8" s="2" customFormat="1" ht="67" customHeight="1">
      <c r="C2" s="2" t="s">
        <v>111</v>
      </c>
      <c r="D2" s="2" t="s">
        <v>130</v>
      </c>
      <c r="E2" s="2" t="s">
        <v>134</v>
      </c>
      <c r="F2" s="2" t="s">
        <v>135</v>
      </c>
      <c r="G2" s="2" t="s">
        <v>201</v>
      </c>
      <c r="H2" s="2" t="s">
        <v>202</v>
      </c>
      <c r="I2" s="2" t="s">
        <v>203</v>
      </c>
      <c r="J2" s="2" t="s">
        <v>204</v>
      </c>
      <c r="K2" s="2" t="s">
        <v>205</v>
      </c>
      <c r="L2" s="2" t="s">
        <v>206</v>
      </c>
      <c r="M2" s="2" t="s">
        <v>207</v>
      </c>
      <c r="N2" s="2" t="s">
        <v>208</v>
      </c>
      <c r="O2" s="2" t="s">
        <v>45</v>
      </c>
      <c r="P2" s="2" t="s">
        <v>129</v>
      </c>
      <c r="Q2" s="2" t="s">
        <v>128</v>
      </c>
      <c r="R2" s="2" t="s">
        <v>46</v>
      </c>
      <c r="S2" s="2" t="s">
        <v>47</v>
      </c>
      <c r="T2" s="2" t="s">
        <v>48</v>
      </c>
      <c r="U2" s="2" t="s">
        <v>49</v>
      </c>
      <c r="V2" s="2" t="s">
        <v>50</v>
      </c>
      <c r="W2" s="2" t="s">
        <v>51</v>
      </c>
      <c r="X2" s="2" t="s">
        <v>52</v>
      </c>
      <c r="Y2" s="2" t="s">
        <v>53</v>
      </c>
      <c r="Z2" s="2" t="s">
        <v>54</v>
      </c>
      <c r="AA2" s="2" t="s">
        <v>55</v>
      </c>
      <c r="AB2" s="2" t="s">
        <v>210</v>
      </c>
      <c r="AC2" s="2" t="s">
        <v>56</v>
      </c>
      <c r="AD2" s="2" t="s">
        <v>57</v>
      </c>
      <c r="AE2" s="2" t="s">
        <v>58</v>
      </c>
      <c r="AF2" s="2" t="s">
        <v>59</v>
      </c>
      <c r="AG2" s="2" t="s">
        <v>60</v>
      </c>
      <c r="AH2" s="2" t="s">
        <v>61</v>
      </c>
      <c r="AI2" s="2" t="s">
        <v>62</v>
      </c>
      <c r="AJ2" s="2" t="s">
        <v>63</v>
      </c>
      <c r="AK2" s="2" t="s">
        <v>64</v>
      </c>
      <c r="AL2" s="2" t="s">
        <v>65</v>
      </c>
    </row>
    <row r="3" spans="1:38">
      <c r="A3" t="s">
        <v>10</v>
      </c>
      <c r="B3" s="1" t="s">
        <v>11</v>
      </c>
      <c r="C3" s="3">
        <f t="shared" ref="C3:C24" si="0">SUM(D3:AL3)</f>
        <v>152</v>
      </c>
      <c r="D3" s="94">
        <f>IFERROR(VLOOKUP($A3,'27-03'!$A$6:$L$29,3,FALSE),19)</f>
        <v>18</v>
      </c>
      <c r="E3" s="94">
        <f>IFERROR(VLOOKUP($A3,'03-04'!$A$6:$L$29,3,FALSE),37)</f>
        <v>37</v>
      </c>
      <c r="F3" s="94">
        <f>IFERROR(VLOOKUP($A3,'10-04'!$A$6:$L$29,3,FALSE),37)</f>
        <v>31</v>
      </c>
      <c r="G3" s="94">
        <f>IFERROR(VLOOKUP($A3,'17-04'!$A$6:$L$29,3,FALSE),37)</f>
        <v>32</v>
      </c>
      <c r="H3" s="94">
        <f>IFERROR(VLOOKUP($A3,'24-04'!$A$6:$L$29,3,FALSE),37)</f>
        <v>34</v>
      </c>
      <c r="I3" s="94">
        <v>0</v>
      </c>
      <c r="J3" s="94">
        <v>0</v>
      </c>
      <c r="K3" s="94">
        <v>0</v>
      </c>
      <c r="L3" s="94">
        <v>0</v>
      </c>
      <c r="M3" s="94">
        <v>0</v>
      </c>
      <c r="N3" s="94">
        <v>0</v>
      </c>
      <c r="O3" s="94">
        <v>0</v>
      </c>
      <c r="P3" s="94">
        <v>0</v>
      </c>
      <c r="Q3" s="94">
        <v>0</v>
      </c>
      <c r="R3" s="94">
        <v>0</v>
      </c>
      <c r="S3" s="94">
        <v>0</v>
      </c>
      <c r="T3" s="94">
        <v>0</v>
      </c>
      <c r="U3" s="94">
        <v>0</v>
      </c>
      <c r="V3" s="94">
        <v>0</v>
      </c>
      <c r="W3" s="94">
        <v>0</v>
      </c>
      <c r="X3" s="94">
        <v>0</v>
      </c>
      <c r="Y3" s="94">
        <v>0</v>
      </c>
      <c r="Z3" s="94">
        <v>0</v>
      </c>
      <c r="AA3" s="94">
        <v>0</v>
      </c>
      <c r="AB3" s="94">
        <v>0</v>
      </c>
      <c r="AC3" s="94">
        <v>0</v>
      </c>
      <c r="AD3" s="94">
        <v>0</v>
      </c>
      <c r="AE3" s="94">
        <v>0</v>
      </c>
      <c r="AF3" s="94">
        <v>0</v>
      </c>
      <c r="AG3" s="94">
        <v>0</v>
      </c>
      <c r="AH3" s="94">
        <v>0</v>
      </c>
      <c r="AI3" s="94">
        <v>0</v>
      </c>
      <c r="AJ3" s="94">
        <v>0</v>
      </c>
      <c r="AK3" s="94">
        <v>0</v>
      </c>
      <c r="AL3" s="94">
        <v>0</v>
      </c>
    </row>
    <row r="4" spans="1:38">
      <c r="A4" t="s">
        <v>20</v>
      </c>
      <c r="B4" s="1" t="s">
        <v>21</v>
      </c>
      <c r="C4" s="3">
        <f t="shared" si="0"/>
        <v>152</v>
      </c>
      <c r="D4" s="94">
        <f>IFERROR(VLOOKUP($A4,'27-03'!$A$6:$L$29,3,FALSE),19)</f>
        <v>13</v>
      </c>
      <c r="E4" s="94">
        <f>IFERROR(VLOOKUP($A4,'03-04'!$A$6:$L$29,3,FALSE),37)</f>
        <v>38</v>
      </c>
      <c r="F4" s="94">
        <f>IFERROR(VLOOKUP($A4,'10-04'!$A$6:$L$29,3,FALSE),37)</f>
        <v>32</v>
      </c>
      <c r="G4" s="94">
        <f>IFERROR(VLOOKUP($A4,'17-04'!$A$6:$L$29,3,FALSE),37)</f>
        <v>37</v>
      </c>
      <c r="H4" s="94">
        <f>IFERROR(VLOOKUP($A4,'24-04'!$A$6:$L$29,3,FALSE),37)</f>
        <v>32</v>
      </c>
      <c r="I4" s="94">
        <v>0</v>
      </c>
      <c r="J4" s="94">
        <v>0</v>
      </c>
      <c r="K4" s="94">
        <v>0</v>
      </c>
      <c r="L4" s="94">
        <v>0</v>
      </c>
      <c r="M4" s="94">
        <v>0</v>
      </c>
      <c r="N4" s="94">
        <v>0</v>
      </c>
      <c r="O4" s="94">
        <v>0</v>
      </c>
      <c r="P4" s="94">
        <v>0</v>
      </c>
      <c r="Q4" s="94">
        <v>0</v>
      </c>
      <c r="R4" s="94">
        <v>0</v>
      </c>
      <c r="S4" s="94">
        <v>0</v>
      </c>
      <c r="T4" s="94">
        <v>0</v>
      </c>
      <c r="U4" s="94">
        <v>0</v>
      </c>
      <c r="V4" s="94">
        <v>0</v>
      </c>
      <c r="W4" s="94">
        <v>0</v>
      </c>
      <c r="X4" s="94">
        <v>0</v>
      </c>
      <c r="Y4" s="94">
        <v>0</v>
      </c>
      <c r="Z4" s="94">
        <v>0</v>
      </c>
      <c r="AA4" s="94">
        <v>0</v>
      </c>
      <c r="AB4" s="94">
        <v>0</v>
      </c>
      <c r="AC4" s="94">
        <v>0</v>
      </c>
      <c r="AD4" s="94">
        <v>0</v>
      </c>
      <c r="AE4" s="94">
        <v>0</v>
      </c>
      <c r="AF4" s="94">
        <v>0</v>
      </c>
      <c r="AG4" s="94">
        <v>0</v>
      </c>
      <c r="AH4" s="94">
        <v>0</v>
      </c>
      <c r="AI4" s="94">
        <v>0</v>
      </c>
      <c r="AJ4" s="94">
        <v>0</v>
      </c>
      <c r="AK4" s="94">
        <v>0</v>
      </c>
      <c r="AL4" s="94">
        <v>0</v>
      </c>
    </row>
    <row r="5" spans="1:38">
      <c r="A5" t="s">
        <v>18</v>
      </c>
      <c r="B5" s="1" t="s">
        <v>19</v>
      </c>
      <c r="C5" s="3">
        <f t="shared" si="0"/>
        <v>154</v>
      </c>
      <c r="D5" s="94">
        <f>IFERROR(VLOOKUP($A5,'27-03'!$A$6:$L$29,3,FALSE),19)</f>
        <v>15</v>
      </c>
      <c r="E5" s="94">
        <f>IFERROR(VLOOKUP($A5,'03-04'!$A$6:$L$29,3,FALSE),37)</f>
        <v>34</v>
      </c>
      <c r="F5" s="94">
        <f>IFERROR(VLOOKUP($A5,'10-04'!$A$6:$L$29,3,FALSE),37)</f>
        <v>33</v>
      </c>
      <c r="G5" s="94">
        <f>IFERROR(VLOOKUP($A5,'17-04'!$A$6:$L$29,3,FALSE),37)</f>
        <v>35</v>
      </c>
      <c r="H5" s="94">
        <f>IFERROR(VLOOKUP($A5,'24-04'!$A$6:$L$29,3,FALSE),37)</f>
        <v>37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0</v>
      </c>
      <c r="O5" s="94">
        <v>0</v>
      </c>
      <c r="P5" s="94">
        <v>0</v>
      </c>
      <c r="Q5" s="94">
        <v>0</v>
      </c>
      <c r="R5" s="94">
        <v>0</v>
      </c>
      <c r="S5" s="94">
        <v>0</v>
      </c>
      <c r="T5" s="94">
        <v>0</v>
      </c>
      <c r="U5" s="94">
        <v>0</v>
      </c>
      <c r="V5" s="94">
        <v>0</v>
      </c>
      <c r="W5" s="94">
        <v>0</v>
      </c>
      <c r="X5" s="94">
        <v>0</v>
      </c>
      <c r="Y5" s="94">
        <v>0</v>
      </c>
      <c r="Z5" s="94">
        <v>0</v>
      </c>
      <c r="AA5" s="94">
        <v>0</v>
      </c>
      <c r="AB5" s="94">
        <v>0</v>
      </c>
      <c r="AC5" s="94">
        <v>0</v>
      </c>
      <c r="AD5" s="94">
        <v>0</v>
      </c>
      <c r="AE5" s="94">
        <v>0</v>
      </c>
      <c r="AF5" s="94">
        <v>0</v>
      </c>
      <c r="AG5" s="94">
        <v>0</v>
      </c>
      <c r="AH5" s="94">
        <v>0</v>
      </c>
      <c r="AI5" s="94">
        <v>0</v>
      </c>
      <c r="AJ5" s="94">
        <v>0</v>
      </c>
      <c r="AK5" s="94">
        <v>0</v>
      </c>
      <c r="AL5" s="94">
        <v>0</v>
      </c>
    </row>
    <row r="6" spans="1:38">
      <c r="A6" t="s">
        <v>4</v>
      </c>
      <c r="B6" s="1" t="s">
        <v>5</v>
      </c>
      <c r="C6" s="3">
        <f t="shared" si="0"/>
        <v>155</v>
      </c>
      <c r="D6" s="94">
        <f>IFERROR(VLOOKUP($A6,'27-03'!$A$6:$L$29,3,FALSE),19)</f>
        <v>19</v>
      </c>
      <c r="E6" s="94">
        <f>IFERROR(VLOOKUP($A6,'03-04'!$A$6:$L$29,3,FALSE),37)</f>
        <v>34</v>
      </c>
      <c r="F6" s="94">
        <f>IFERROR(VLOOKUP($A6,'10-04'!$A$6:$L$29,3,FALSE),37)</f>
        <v>35</v>
      </c>
      <c r="G6" s="94">
        <f>IFERROR(VLOOKUP($A6,'17-04'!$A$6:$L$29,3,FALSE),37)</f>
        <v>29</v>
      </c>
      <c r="H6" s="94">
        <f>IFERROR(VLOOKUP($A6,'24-04'!$A$6:$L$29,3,FALSE),37)</f>
        <v>38</v>
      </c>
      <c r="I6" s="94">
        <v>0</v>
      </c>
      <c r="J6" s="94">
        <v>0</v>
      </c>
      <c r="K6" s="94">
        <v>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>
        <v>0</v>
      </c>
      <c r="X6" s="94">
        <v>0</v>
      </c>
      <c r="Y6" s="94">
        <v>0</v>
      </c>
      <c r="Z6" s="94">
        <v>0</v>
      </c>
      <c r="AA6" s="94">
        <v>0</v>
      </c>
      <c r="AB6" s="94">
        <v>0</v>
      </c>
      <c r="AC6" s="94">
        <v>0</v>
      </c>
      <c r="AD6" s="94">
        <v>0</v>
      </c>
      <c r="AE6" s="94">
        <v>0</v>
      </c>
      <c r="AF6" s="94">
        <v>0</v>
      </c>
      <c r="AG6" s="94">
        <v>0</v>
      </c>
      <c r="AH6" s="94">
        <v>0</v>
      </c>
      <c r="AI6" s="94">
        <v>0</v>
      </c>
      <c r="AJ6" s="94">
        <v>0</v>
      </c>
      <c r="AK6" s="94">
        <v>0</v>
      </c>
      <c r="AL6" s="94">
        <v>0</v>
      </c>
    </row>
    <row r="7" spans="1:38">
      <c r="A7" t="s">
        <v>14</v>
      </c>
      <c r="B7" s="1" t="s">
        <v>15</v>
      </c>
      <c r="C7" s="3">
        <f t="shared" si="0"/>
        <v>156</v>
      </c>
      <c r="D7" s="94">
        <f>IFERROR(VLOOKUP($A7,'27-03'!$A$6:$L$29,3,FALSE),19)</f>
        <v>16</v>
      </c>
      <c r="E7" s="94">
        <f>IFERROR(VLOOKUP($A7,'03-04'!$A$6:$L$29,3,FALSE),37)</f>
        <v>35</v>
      </c>
      <c r="F7" s="94">
        <f>IFERROR(VLOOKUP($A7,'10-04'!$A$6:$L$29,3,FALSE),37)</f>
        <v>33</v>
      </c>
      <c r="G7" s="94">
        <f>IFERROR(VLOOKUP($A7,'17-04'!$A$6:$L$29,3,FALSE),37)</f>
        <v>34</v>
      </c>
      <c r="H7" s="94">
        <f>IFERROR(VLOOKUP($A7,'24-04'!$A$6:$L$29,3,FALSE),37)</f>
        <v>38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  <c r="S7" s="94">
        <v>0</v>
      </c>
      <c r="T7" s="94">
        <v>0</v>
      </c>
      <c r="U7" s="94">
        <v>0</v>
      </c>
      <c r="V7" s="94">
        <v>0</v>
      </c>
      <c r="W7" s="94">
        <v>0</v>
      </c>
      <c r="X7" s="94">
        <v>0</v>
      </c>
      <c r="Y7" s="94">
        <v>0</v>
      </c>
      <c r="Z7" s="94">
        <v>0</v>
      </c>
      <c r="AA7" s="94">
        <v>0</v>
      </c>
      <c r="AB7" s="94">
        <v>0</v>
      </c>
      <c r="AC7" s="94">
        <v>0</v>
      </c>
      <c r="AD7" s="94">
        <v>0</v>
      </c>
      <c r="AE7" s="94">
        <v>0</v>
      </c>
      <c r="AF7" s="94">
        <v>0</v>
      </c>
      <c r="AG7" s="94">
        <v>0</v>
      </c>
      <c r="AH7" s="94">
        <v>0</v>
      </c>
      <c r="AI7" s="94">
        <v>0</v>
      </c>
      <c r="AJ7" s="94">
        <v>0</v>
      </c>
      <c r="AK7" s="94">
        <v>0</v>
      </c>
      <c r="AL7" s="94">
        <v>0</v>
      </c>
    </row>
    <row r="8" spans="1:38">
      <c r="A8" t="s">
        <v>22</v>
      </c>
      <c r="B8" s="1" t="s">
        <v>23</v>
      </c>
      <c r="C8" s="3">
        <f t="shared" si="0"/>
        <v>157</v>
      </c>
      <c r="D8" s="94">
        <f>IFERROR(VLOOKUP($A8,'27-03'!$A$6:$L$29,3,FALSE),19)</f>
        <v>19</v>
      </c>
      <c r="E8" s="94">
        <f>IFERROR(VLOOKUP($A8,'03-04'!$A$6:$L$29,3,FALSE),37)</f>
        <v>34</v>
      </c>
      <c r="F8" s="94">
        <f>IFERROR(VLOOKUP($A8,'10-04'!$A$6:$L$29,3,FALSE),37)</f>
        <v>33</v>
      </c>
      <c r="G8" s="94">
        <f>IFERROR(VLOOKUP($A8,'17-04'!$A$6:$L$29,3,FALSE),37)</f>
        <v>37</v>
      </c>
      <c r="H8" s="94">
        <f>IFERROR(VLOOKUP($A8,'24-04'!$A$6:$L$29,3,FALSE),37)</f>
        <v>34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0</v>
      </c>
      <c r="AC8" s="94">
        <v>0</v>
      </c>
      <c r="AD8" s="94">
        <v>0</v>
      </c>
      <c r="AE8" s="94">
        <v>0</v>
      </c>
      <c r="AF8" s="94">
        <v>0</v>
      </c>
      <c r="AG8" s="94">
        <v>0</v>
      </c>
      <c r="AH8" s="94">
        <v>0</v>
      </c>
      <c r="AI8" s="94">
        <v>0</v>
      </c>
      <c r="AJ8" s="94">
        <v>0</v>
      </c>
      <c r="AK8" s="94">
        <v>0</v>
      </c>
      <c r="AL8" s="94">
        <v>0</v>
      </c>
    </row>
    <row r="9" spans="1:38">
      <c r="A9" t="s">
        <v>0</v>
      </c>
      <c r="B9" s="1" t="s">
        <v>1</v>
      </c>
      <c r="C9" s="3">
        <f t="shared" si="0"/>
        <v>159</v>
      </c>
      <c r="D9" s="94">
        <f>IFERROR(VLOOKUP($A9,'27-03'!$A$6:$L$29,3,FALSE),19)</f>
        <v>19</v>
      </c>
      <c r="E9" s="94">
        <f>IFERROR(VLOOKUP($A9,'03-04'!$A$6:$L$29,3,FALSE),37)</f>
        <v>35</v>
      </c>
      <c r="F9" s="94">
        <f>IFERROR(VLOOKUP($A9,'10-04'!$A$6:$L$29,3,FALSE),37)</f>
        <v>32</v>
      </c>
      <c r="G9" s="94">
        <f>IFERROR(VLOOKUP($A9,'17-04'!$A$6:$L$29,3,FALSE),37)</f>
        <v>37</v>
      </c>
      <c r="H9" s="94">
        <f>IFERROR(VLOOKUP($A9,'24-04'!$A$6:$L$29,3,FALSE),37)</f>
        <v>36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  <c r="U9" s="94">
        <v>0</v>
      </c>
      <c r="V9" s="94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0</v>
      </c>
      <c r="AC9" s="94">
        <v>0</v>
      </c>
      <c r="AD9" s="94">
        <v>0</v>
      </c>
      <c r="AE9" s="94">
        <v>0</v>
      </c>
      <c r="AF9" s="94">
        <v>0</v>
      </c>
      <c r="AG9" s="94">
        <v>0</v>
      </c>
      <c r="AH9" s="94">
        <v>0</v>
      </c>
      <c r="AI9" s="94">
        <v>0</v>
      </c>
      <c r="AJ9" s="94">
        <v>0</v>
      </c>
      <c r="AK9" s="94">
        <v>0</v>
      </c>
      <c r="AL9" s="94">
        <v>0</v>
      </c>
    </row>
    <row r="10" spans="1:38">
      <c r="A10" t="s">
        <v>2</v>
      </c>
      <c r="B10" s="1" t="s">
        <v>3</v>
      </c>
      <c r="C10" s="3">
        <f t="shared" si="0"/>
        <v>160</v>
      </c>
      <c r="D10" s="94">
        <f>IFERROR(VLOOKUP($A10,'27-03'!$A$6:$L$29,3,FALSE),19)</f>
        <v>19</v>
      </c>
      <c r="E10" s="94">
        <f>IFERROR(VLOOKUP($A10,'03-04'!$A$6:$L$29,3,FALSE),37)</f>
        <v>33</v>
      </c>
      <c r="F10" s="94">
        <f>IFERROR(VLOOKUP($A10,'10-04'!$A$6:$L$29,3,FALSE),37)</f>
        <v>30</v>
      </c>
      <c r="G10" s="94">
        <f>IFERROR(VLOOKUP($A10,'17-04'!$A$6:$L$29,3,FALSE),37)</f>
        <v>41</v>
      </c>
      <c r="H10" s="94">
        <f>IFERROR(VLOOKUP($A10,'24-04'!$A$6:$L$29,3,FALSE),37)</f>
        <v>37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  <c r="T10" s="94">
        <v>0</v>
      </c>
      <c r="U10" s="94">
        <v>0</v>
      </c>
      <c r="V10" s="94">
        <v>0</v>
      </c>
      <c r="W10" s="94">
        <v>0</v>
      </c>
      <c r="X10" s="94">
        <v>0</v>
      </c>
      <c r="Y10" s="94">
        <v>0</v>
      </c>
      <c r="Z10" s="94">
        <v>0</v>
      </c>
      <c r="AA10" s="94">
        <v>0</v>
      </c>
      <c r="AB10" s="94">
        <v>0</v>
      </c>
      <c r="AC10" s="94">
        <v>0</v>
      </c>
      <c r="AD10" s="94">
        <v>0</v>
      </c>
      <c r="AE10" s="94">
        <v>0</v>
      </c>
      <c r="AF10" s="94">
        <v>0</v>
      </c>
      <c r="AG10" s="94">
        <v>0</v>
      </c>
      <c r="AH10" s="94">
        <v>0</v>
      </c>
      <c r="AI10" s="94">
        <v>0</v>
      </c>
      <c r="AJ10" s="94">
        <v>0</v>
      </c>
      <c r="AK10" s="94">
        <v>0</v>
      </c>
      <c r="AL10" s="94">
        <v>0</v>
      </c>
    </row>
    <row r="11" spans="1:38">
      <c r="A11" t="s">
        <v>26</v>
      </c>
      <c r="B11" s="1" t="s">
        <v>27</v>
      </c>
      <c r="C11" s="3">
        <f t="shared" si="0"/>
        <v>160</v>
      </c>
      <c r="D11" s="94">
        <f>IFERROR(VLOOKUP($A11,'27-03'!$A$6:$L$29,3,FALSE),19)</f>
        <v>18</v>
      </c>
      <c r="E11" s="94">
        <f>IFERROR(VLOOKUP($A11,'03-04'!$A$6:$L$29,3,FALSE),37)</f>
        <v>34</v>
      </c>
      <c r="F11" s="94">
        <f>IFERROR(VLOOKUP($A11,'10-04'!$A$6:$L$29,3,FALSE),37)</f>
        <v>34</v>
      </c>
      <c r="G11" s="94">
        <f>IFERROR(VLOOKUP($A11,'17-04'!$A$6:$L$29,3,FALSE),37)</f>
        <v>37</v>
      </c>
      <c r="H11" s="94">
        <f>IFERROR(VLOOKUP($A11,'24-04'!$A$6:$L$29,3,FALSE),37)</f>
        <v>37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  <c r="U11" s="94">
        <v>0</v>
      </c>
      <c r="V11" s="94">
        <v>0</v>
      </c>
      <c r="W11" s="94">
        <v>0</v>
      </c>
      <c r="X11" s="94">
        <v>0</v>
      </c>
      <c r="Y11" s="94">
        <v>0</v>
      </c>
      <c r="Z11" s="94">
        <v>0</v>
      </c>
      <c r="AA11" s="94">
        <v>0</v>
      </c>
      <c r="AB11" s="94">
        <v>0</v>
      </c>
      <c r="AC11" s="94">
        <v>0</v>
      </c>
      <c r="AD11" s="94">
        <v>0</v>
      </c>
      <c r="AE11" s="94">
        <v>0</v>
      </c>
      <c r="AF11" s="94">
        <v>0</v>
      </c>
      <c r="AG11" s="94">
        <v>0</v>
      </c>
      <c r="AH11" s="94">
        <v>0</v>
      </c>
      <c r="AI11" s="94">
        <v>0</v>
      </c>
      <c r="AJ11" s="94">
        <v>0</v>
      </c>
      <c r="AK11" s="94">
        <v>0</v>
      </c>
      <c r="AL11" s="94">
        <v>0</v>
      </c>
    </row>
    <row r="12" spans="1:38">
      <c r="A12" t="s">
        <v>32</v>
      </c>
      <c r="B12" s="1" t="s">
        <v>33</v>
      </c>
      <c r="C12" s="3">
        <f t="shared" si="0"/>
        <v>160</v>
      </c>
      <c r="D12" s="94">
        <f>IFERROR(VLOOKUP($A12,'27-03'!$A$6:$L$29,3,FALSE),19)</f>
        <v>20</v>
      </c>
      <c r="E12" s="94">
        <f>IFERROR(VLOOKUP($A12,'03-04'!$A$6:$L$29,3,FALSE),37)</f>
        <v>35</v>
      </c>
      <c r="F12" s="94">
        <f>IFERROR(VLOOKUP($A12,'10-04'!$A$6:$L$29,3,FALSE),37)</f>
        <v>32</v>
      </c>
      <c r="G12" s="94">
        <f>IFERROR(VLOOKUP($A12,'17-04'!$A$6:$L$29,3,FALSE),37)</f>
        <v>37</v>
      </c>
      <c r="H12" s="94">
        <f>IFERROR(VLOOKUP($A12,'24-04'!$A$6:$L$29,3,FALSE),37)</f>
        <v>36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  <c r="Z12" s="94">
        <v>0</v>
      </c>
      <c r="AA12" s="94">
        <v>0</v>
      </c>
      <c r="AB12" s="94">
        <v>0</v>
      </c>
      <c r="AC12" s="94">
        <v>0</v>
      </c>
      <c r="AD12" s="94">
        <v>0</v>
      </c>
      <c r="AE12" s="94">
        <v>0</v>
      </c>
      <c r="AF12" s="94">
        <v>0</v>
      </c>
      <c r="AG12" s="94">
        <v>0</v>
      </c>
      <c r="AH12" s="94">
        <v>0</v>
      </c>
      <c r="AI12" s="94">
        <v>0</v>
      </c>
      <c r="AJ12" s="94">
        <v>0</v>
      </c>
      <c r="AK12" s="94">
        <v>0</v>
      </c>
      <c r="AL12" s="94">
        <v>0</v>
      </c>
    </row>
    <row r="13" spans="1:38">
      <c r="A13" t="s">
        <v>8</v>
      </c>
      <c r="B13" s="1" t="s">
        <v>9</v>
      </c>
      <c r="C13" s="3">
        <f t="shared" si="0"/>
        <v>161</v>
      </c>
      <c r="D13" s="94">
        <f>IFERROR(VLOOKUP($A13,'27-03'!$A$6:$L$29,3,FALSE),19)</f>
        <v>19</v>
      </c>
      <c r="E13" s="94">
        <f>IFERROR(VLOOKUP($A13,'03-04'!$A$6:$L$29,3,FALSE),37)</f>
        <v>35</v>
      </c>
      <c r="F13" s="94">
        <f>IFERROR(VLOOKUP($A13,'10-04'!$A$6:$L$29,3,FALSE),37)</f>
        <v>33</v>
      </c>
      <c r="G13" s="94">
        <f>IFERROR(VLOOKUP($A13,'17-04'!$A$6:$L$29,3,FALSE),37)</f>
        <v>37</v>
      </c>
      <c r="H13" s="94">
        <f>IFERROR(VLOOKUP($A13,'24-04'!$A$6:$L$29,3,FALSE),37)</f>
        <v>37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4">
        <v>0</v>
      </c>
      <c r="AF13" s="94">
        <v>0</v>
      </c>
      <c r="AG13" s="94">
        <v>0</v>
      </c>
      <c r="AH13" s="94">
        <v>0</v>
      </c>
      <c r="AI13" s="94">
        <v>0</v>
      </c>
      <c r="AJ13" s="94">
        <v>0</v>
      </c>
      <c r="AK13" s="94">
        <v>0</v>
      </c>
      <c r="AL13" s="94">
        <v>0</v>
      </c>
    </row>
    <row r="14" spans="1:38">
      <c r="A14" t="s">
        <v>6</v>
      </c>
      <c r="B14" s="1" t="s">
        <v>7</v>
      </c>
      <c r="C14" s="3">
        <f t="shared" si="0"/>
        <v>162</v>
      </c>
      <c r="D14" s="94">
        <f>IFERROR(VLOOKUP($A14,'27-03'!$A$6:$L$29,3,FALSE),19)</f>
        <v>20</v>
      </c>
      <c r="E14" s="94">
        <f>IFERROR(VLOOKUP($A14,'03-04'!$A$6:$L$29,3,FALSE),37)</f>
        <v>36</v>
      </c>
      <c r="F14" s="94">
        <f>IFERROR(VLOOKUP($A14,'10-04'!$A$6:$L$29,3,FALSE),37)</f>
        <v>31</v>
      </c>
      <c r="G14" s="94">
        <f>IFERROR(VLOOKUP($A14,'17-04'!$A$6:$L$29,3,FALSE),37)</f>
        <v>35</v>
      </c>
      <c r="H14" s="94">
        <f>IFERROR(VLOOKUP($A14,'24-04'!$A$6:$L$29,3,FALSE),37)</f>
        <v>40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0</v>
      </c>
      <c r="AC14" s="94">
        <v>0</v>
      </c>
      <c r="AD14" s="94">
        <v>0</v>
      </c>
      <c r="AE14" s="94">
        <v>0</v>
      </c>
      <c r="AF14" s="94">
        <v>0</v>
      </c>
      <c r="AG14" s="94">
        <v>0</v>
      </c>
      <c r="AH14" s="94">
        <v>0</v>
      </c>
      <c r="AI14" s="94">
        <v>0</v>
      </c>
      <c r="AJ14" s="94">
        <v>0</v>
      </c>
      <c r="AK14" s="94">
        <v>0</v>
      </c>
      <c r="AL14" s="94">
        <v>0</v>
      </c>
    </row>
    <row r="15" spans="1:38">
      <c r="A15" t="s">
        <v>24</v>
      </c>
      <c r="B15" s="1" t="s">
        <v>25</v>
      </c>
      <c r="C15" s="3">
        <f t="shared" si="0"/>
        <v>165</v>
      </c>
      <c r="D15" s="94">
        <f>IFERROR(VLOOKUP($A15,'27-03'!$A$6:$L$29,3,FALSE),19)</f>
        <v>16</v>
      </c>
      <c r="E15" s="94">
        <f>IFERROR(VLOOKUP($A15,'03-04'!$A$6:$L$29,3,FALSE),37)</f>
        <v>38</v>
      </c>
      <c r="F15" s="94">
        <f>IFERROR(VLOOKUP($A15,'10-04'!$A$6:$L$29,3,FALSE),37)</f>
        <v>37</v>
      </c>
      <c r="G15" s="94">
        <f>IFERROR(VLOOKUP($A15,'17-04'!$A$6:$L$29,3,FALSE),37)</f>
        <v>37</v>
      </c>
      <c r="H15" s="94">
        <f>IFERROR(VLOOKUP($A15,'24-04'!$A$6:$L$29,3,FALSE),37)</f>
        <v>37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0</v>
      </c>
      <c r="AB15" s="94">
        <v>0</v>
      </c>
      <c r="AC15" s="94">
        <v>0</v>
      </c>
      <c r="AD15" s="94">
        <v>0</v>
      </c>
      <c r="AE15" s="94">
        <v>0</v>
      </c>
      <c r="AF15" s="94">
        <v>0</v>
      </c>
      <c r="AG15" s="94">
        <v>0</v>
      </c>
      <c r="AH15" s="94">
        <v>0</v>
      </c>
      <c r="AI15" s="94">
        <v>0</v>
      </c>
      <c r="AJ15" s="94">
        <v>0</v>
      </c>
      <c r="AK15" s="94">
        <v>0</v>
      </c>
      <c r="AL15" s="94">
        <v>0</v>
      </c>
    </row>
    <row r="16" spans="1:38">
      <c r="A16" t="s">
        <v>40</v>
      </c>
      <c r="B16" s="1" t="s">
        <v>41</v>
      </c>
      <c r="C16" s="3">
        <f t="shared" si="0"/>
        <v>166</v>
      </c>
      <c r="D16" s="94">
        <f>IFERROR(VLOOKUP($A16,'27-03'!$A$6:$L$29,3,FALSE),19)</f>
        <v>19</v>
      </c>
      <c r="E16" s="94">
        <f>IFERROR(VLOOKUP($A16,'03-04'!$A$6:$L$29,3,FALSE),37)</f>
        <v>37</v>
      </c>
      <c r="F16" s="94">
        <f>IFERROR(VLOOKUP($A16,'10-04'!$A$6:$L$29,3,FALSE),37)</f>
        <v>33</v>
      </c>
      <c r="G16" s="94">
        <f>IFERROR(VLOOKUP($A16,'17-04'!$A$6:$L$29,3,FALSE),37)</f>
        <v>36</v>
      </c>
      <c r="H16" s="94">
        <f>IFERROR(VLOOKUP($A16,'24-04'!$A$6:$L$29,3,FALSE),37)</f>
        <v>41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H16" s="94">
        <v>0</v>
      </c>
      <c r="AI16" s="94">
        <v>0</v>
      </c>
      <c r="AJ16" s="94">
        <v>0</v>
      </c>
      <c r="AK16" s="94">
        <v>0</v>
      </c>
      <c r="AL16" s="94">
        <v>0</v>
      </c>
    </row>
    <row r="17" spans="1:38">
      <c r="A17" t="s">
        <v>36</v>
      </c>
      <c r="B17" s="1" t="s">
        <v>37</v>
      </c>
      <c r="C17" s="3">
        <f t="shared" si="0"/>
        <v>166</v>
      </c>
      <c r="D17" s="94">
        <f>IFERROR(VLOOKUP($A17,'27-03'!$A$6:$L$29,3,FALSE),19)</f>
        <v>16</v>
      </c>
      <c r="E17" s="94">
        <f>IFERROR(VLOOKUP($A17,'03-04'!$A$6:$L$29,3,FALSE),37)</f>
        <v>37</v>
      </c>
      <c r="F17" s="94">
        <f>IFERROR(VLOOKUP($A17,'10-04'!$A$6:$L$29,3,FALSE),37)</f>
        <v>37</v>
      </c>
      <c r="G17" s="94">
        <f>IFERROR(VLOOKUP($A17,'17-04'!$A$6:$L$29,3,FALSE),37)</f>
        <v>37</v>
      </c>
      <c r="H17" s="94">
        <f>IFERROR(VLOOKUP($A17,'24-04'!$A$6:$L$29,3,FALSE),37)</f>
        <v>39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  <c r="T17" s="94">
        <v>0</v>
      </c>
      <c r="U17" s="94">
        <v>0</v>
      </c>
      <c r="V17" s="94">
        <v>0</v>
      </c>
      <c r="W17" s="94">
        <v>0</v>
      </c>
      <c r="X17" s="94">
        <v>0</v>
      </c>
      <c r="Y17" s="94">
        <v>0</v>
      </c>
      <c r="Z17" s="94">
        <v>0</v>
      </c>
      <c r="AA17" s="94">
        <v>0</v>
      </c>
      <c r="AB17" s="94">
        <v>0</v>
      </c>
      <c r="AC17" s="94">
        <v>0</v>
      </c>
      <c r="AD17" s="94">
        <v>0</v>
      </c>
      <c r="AE17" s="94">
        <v>0</v>
      </c>
      <c r="AF17" s="94">
        <v>0</v>
      </c>
      <c r="AG17" s="94">
        <v>0</v>
      </c>
      <c r="AH17" s="94">
        <v>0</v>
      </c>
      <c r="AI17" s="94">
        <v>0</v>
      </c>
      <c r="AJ17" s="94">
        <v>0</v>
      </c>
      <c r="AK17" s="94">
        <v>0</v>
      </c>
      <c r="AL17" s="94">
        <v>0</v>
      </c>
    </row>
    <row r="18" spans="1:38">
      <c r="A18" t="s">
        <v>34</v>
      </c>
      <c r="B18" s="1" t="s">
        <v>35</v>
      </c>
      <c r="C18" s="3">
        <f t="shared" si="0"/>
        <v>167</v>
      </c>
      <c r="D18" s="94">
        <f>IFERROR(VLOOKUP($A18,'27-03'!$A$6:$L$29,3,FALSE),19)</f>
        <v>20</v>
      </c>
      <c r="E18" s="94">
        <f>IFERROR(VLOOKUP($A18,'03-04'!$A$6:$L$29,3,FALSE),37)</f>
        <v>36</v>
      </c>
      <c r="F18" s="94">
        <f>IFERROR(VLOOKUP($A18,'10-04'!$A$6:$L$29,3,FALSE),37)</f>
        <v>37</v>
      </c>
      <c r="G18" s="94">
        <f>IFERROR(VLOOKUP($A18,'17-04'!$A$6:$L$29,3,FALSE),37)</f>
        <v>36</v>
      </c>
      <c r="H18" s="94">
        <f>IFERROR(VLOOKUP($A18,'24-04'!$A$6:$L$29,3,FALSE),37)</f>
        <v>38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  <c r="S18" s="94">
        <v>0</v>
      </c>
      <c r="T18" s="94">
        <v>0</v>
      </c>
      <c r="U18" s="94">
        <v>0</v>
      </c>
      <c r="V18" s="94">
        <v>0</v>
      </c>
      <c r="W18" s="94">
        <v>0</v>
      </c>
      <c r="X18" s="94">
        <v>0</v>
      </c>
      <c r="Y18" s="94">
        <v>0</v>
      </c>
      <c r="Z18" s="94">
        <v>0</v>
      </c>
      <c r="AA18" s="94">
        <v>0</v>
      </c>
      <c r="AB18" s="94">
        <v>0</v>
      </c>
      <c r="AC18" s="94">
        <v>0</v>
      </c>
      <c r="AD18" s="94">
        <v>0</v>
      </c>
      <c r="AE18" s="94">
        <v>0</v>
      </c>
      <c r="AF18" s="94">
        <v>0</v>
      </c>
      <c r="AG18" s="94">
        <v>0</v>
      </c>
      <c r="AH18" s="94">
        <v>0</v>
      </c>
      <c r="AI18" s="94">
        <v>0</v>
      </c>
      <c r="AJ18" s="94">
        <v>0</v>
      </c>
      <c r="AK18" s="94">
        <v>0</v>
      </c>
      <c r="AL18" s="94">
        <v>0</v>
      </c>
    </row>
    <row r="19" spans="1:38">
      <c r="A19" t="s">
        <v>28</v>
      </c>
      <c r="B19" s="1" t="s">
        <v>29</v>
      </c>
      <c r="C19" s="3">
        <f t="shared" si="0"/>
        <v>167</v>
      </c>
      <c r="D19" s="94">
        <f>IFERROR(VLOOKUP($A19,'27-03'!$A$6:$L$29,3,FALSE),19)</f>
        <v>19</v>
      </c>
      <c r="E19" s="94">
        <f>IFERROR(VLOOKUP($A19,'03-04'!$A$6:$L$29,3,FALSE),37)</f>
        <v>37</v>
      </c>
      <c r="F19" s="94">
        <f>IFERROR(VLOOKUP($A19,'10-04'!$A$6:$L$29,3,FALSE),37)</f>
        <v>37</v>
      </c>
      <c r="G19" s="94">
        <f>IFERROR(VLOOKUP($A19,'17-04'!$A$6:$L$29,3,FALSE),37)</f>
        <v>37</v>
      </c>
      <c r="H19" s="94">
        <f>IFERROR(VLOOKUP($A19,'24-04'!$A$6:$L$29,3,FALSE),37)</f>
        <v>37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  <c r="T19" s="94">
        <v>0</v>
      </c>
      <c r="U19" s="94">
        <v>0</v>
      </c>
      <c r="V19" s="94">
        <v>0</v>
      </c>
      <c r="W19" s="94">
        <v>0</v>
      </c>
      <c r="X19" s="94">
        <v>0</v>
      </c>
      <c r="Y19" s="94">
        <v>0</v>
      </c>
      <c r="Z19" s="94">
        <v>0</v>
      </c>
      <c r="AA19" s="94">
        <v>0</v>
      </c>
      <c r="AB19" s="94">
        <v>0</v>
      </c>
      <c r="AC19" s="94">
        <v>0</v>
      </c>
      <c r="AD19" s="94">
        <v>0</v>
      </c>
      <c r="AE19" s="94">
        <v>0</v>
      </c>
      <c r="AF19" s="94">
        <v>0</v>
      </c>
      <c r="AG19" s="94">
        <v>0</v>
      </c>
      <c r="AH19" s="94">
        <v>0</v>
      </c>
      <c r="AI19" s="94">
        <v>0</v>
      </c>
      <c r="AJ19" s="94">
        <v>0</v>
      </c>
      <c r="AK19" s="94">
        <v>0</v>
      </c>
      <c r="AL19" s="94">
        <v>0</v>
      </c>
    </row>
    <row r="20" spans="1:38">
      <c r="A20" t="s">
        <v>38</v>
      </c>
      <c r="B20" s="1" t="s">
        <v>39</v>
      </c>
      <c r="C20" s="3">
        <f t="shared" si="0"/>
        <v>169</v>
      </c>
      <c r="D20" s="94">
        <f>IFERROR(VLOOKUP($A20,'27-03'!$A$6:$L$29,3,FALSE),19)</f>
        <v>19</v>
      </c>
      <c r="E20" s="94">
        <f>IFERROR(VLOOKUP($A20,'03-04'!$A$6:$L$29,3,FALSE),37)</f>
        <v>39</v>
      </c>
      <c r="F20" s="94">
        <f>IFERROR(VLOOKUP($A20,'10-04'!$A$6:$L$29,3,FALSE),37)</f>
        <v>34</v>
      </c>
      <c r="G20" s="94">
        <f>IFERROR(VLOOKUP($A20,'17-04'!$A$6:$L$29,3,FALSE),37)</f>
        <v>37</v>
      </c>
      <c r="H20" s="94">
        <f>IFERROR(VLOOKUP($A20,'24-04'!$A$6:$L$29,3,FALSE),37)</f>
        <v>40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  <c r="T20" s="94">
        <v>0</v>
      </c>
      <c r="U20" s="94">
        <v>0</v>
      </c>
      <c r="V20" s="94">
        <v>0</v>
      </c>
      <c r="W20" s="94">
        <v>0</v>
      </c>
      <c r="X20" s="94">
        <v>0</v>
      </c>
      <c r="Y20" s="94">
        <v>0</v>
      </c>
      <c r="Z20" s="94">
        <v>0</v>
      </c>
      <c r="AA20" s="94">
        <v>0</v>
      </c>
      <c r="AB20" s="94">
        <v>0</v>
      </c>
      <c r="AC20" s="94">
        <v>0</v>
      </c>
      <c r="AD20" s="94">
        <v>0</v>
      </c>
      <c r="AE20" s="94">
        <v>0</v>
      </c>
      <c r="AF20" s="94">
        <v>0</v>
      </c>
      <c r="AG20" s="94">
        <v>0</v>
      </c>
      <c r="AH20" s="94">
        <v>0</v>
      </c>
      <c r="AI20" s="94">
        <v>0</v>
      </c>
      <c r="AJ20" s="94">
        <v>0</v>
      </c>
      <c r="AK20" s="94">
        <v>0</v>
      </c>
      <c r="AL20" s="94">
        <v>0</v>
      </c>
    </row>
    <row r="21" spans="1:38">
      <c r="A21" t="s">
        <v>16</v>
      </c>
      <c r="B21" s="1" t="s">
        <v>17</v>
      </c>
      <c r="C21" s="3">
        <f t="shared" si="0"/>
        <v>169</v>
      </c>
      <c r="D21" s="94">
        <f>IFERROR(VLOOKUP($A21,'27-03'!$A$6:$L$29,3,FALSE),19)</f>
        <v>21</v>
      </c>
      <c r="E21" s="94">
        <f>IFERROR(VLOOKUP($A21,'03-04'!$A$6:$L$29,3,FALSE),37)</f>
        <v>36</v>
      </c>
      <c r="F21" s="94">
        <f>IFERROR(VLOOKUP($A21,'10-04'!$A$6:$L$29,3,FALSE),37)</f>
        <v>37</v>
      </c>
      <c r="G21" s="94">
        <f>IFERROR(VLOOKUP($A21,'17-04'!$A$6:$L$29,3,FALSE),37)</f>
        <v>37</v>
      </c>
      <c r="H21" s="94">
        <f>IFERROR(VLOOKUP($A21,'24-04'!$A$6:$L$29,3,FALSE),37)</f>
        <v>38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0</v>
      </c>
      <c r="AC21" s="94">
        <v>0</v>
      </c>
      <c r="AD21" s="94">
        <v>0</v>
      </c>
      <c r="AE21" s="94">
        <v>0</v>
      </c>
      <c r="AF21" s="94">
        <v>0</v>
      </c>
      <c r="AG21" s="94">
        <v>0</v>
      </c>
      <c r="AH21" s="94">
        <v>0</v>
      </c>
      <c r="AI21" s="94">
        <v>0</v>
      </c>
      <c r="AJ21" s="94">
        <v>0</v>
      </c>
      <c r="AK21" s="94">
        <v>0</v>
      </c>
      <c r="AL21" s="94">
        <v>0</v>
      </c>
    </row>
    <row r="22" spans="1:38">
      <c r="A22" t="s">
        <v>30</v>
      </c>
      <c r="B22" s="1" t="s">
        <v>31</v>
      </c>
      <c r="C22" s="3">
        <f t="shared" si="0"/>
        <v>170</v>
      </c>
      <c r="D22" s="94">
        <f>IFERROR(VLOOKUP($A22,'27-03'!$A$6:$L$29,3,FALSE),19)</f>
        <v>19</v>
      </c>
      <c r="E22" s="94">
        <f>IFERROR(VLOOKUP($A22,'03-04'!$A$6:$L$29,3,FALSE),37)</f>
        <v>37</v>
      </c>
      <c r="F22" s="94">
        <f>IFERROR(VLOOKUP($A22,'10-04'!$A$6:$L$29,3,FALSE),37)</f>
        <v>37</v>
      </c>
      <c r="G22" s="94">
        <f>IFERROR(VLOOKUP($A22,'17-04'!$A$6:$L$29,3,FALSE),37)</f>
        <v>40</v>
      </c>
      <c r="H22" s="94">
        <f>IFERROR(VLOOKUP($A22,'24-04'!$A$6:$L$29,3,FALSE),37)</f>
        <v>37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>
        <v>0</v>
      </c>
      <c r="Y22" s="94">
        <v>0</v>
      </c>
      <c r="Z22" s="94">
        <v>0</v>
      </c>
      <c r="AA22" s="94">
        <v>0</v>
      </c>
      <c r="AB22" s="94">
        <v>0</v>
      </c>
      <c r="AC22" s="94">
        <v>0</v>
      </c>
      <c r="AD22" s="94">
        <v>0</v>
      </c>
      <c r="AE22" s="94">
        <v>0</v>
      </c>
      <c r="AF22" s="94">
        <v>0</v>
      </c>
      <c r="AG22" s="94">
        <v>0</v>
      </c>
      <c r="AH22" s="94">
        <v>0</v>
      </c>
      <c r="AI22" s="94">
        <v>0</v>
      </c>
      <c r="AJ22" s="94">
        <v>0</v>
      </c>
      <c r="AK22" s="94">
        <v>0</v>
      </c>
      <c r="AL22" s="94">
        <v>0</v>
      </c>
    </row>
    <row r="23" spans="1:38">
      <c r="A23" t="s">
        <v>42</v>
      </c>
      <c r="B23" s="1" t="s">
        <v>43</v>
      </c>
      <c r="C23" s="3">
        <f t="shared" si="0"/>
        <v>171</v>
      </c>
      <c r="D23" s="94">
        <f>IFERROR(VLOOKUP($A23,'27-03'!$A$6:$L$29,3,FALSE),19)</f>
        <v>21</v>
      </c>
      <c r="E23" s="94">
        <f>IFERROR(VLOOKUP($A23,'03-04'!$A$6:$L$29,3,FALSE),37)</f>
        <v>37</v>
      </c>
      <c r="F23" s="94">
        <f>IFERROR(VLOOKUP($A23,'10-04'!$A$6:$L$29,3,FALSE),37)</f>
        <v>37</v>
      </c>
      <c r="G23" s="94">
        <f>IFERROR(VLOOKUP($A23,'17-04'!$A$6:$L$29,3,FALSE),37)</f>
        <v>37</v>
      </c>
      <c r="H23" s="94">
        <f>IFERROR(VLOOKUP($A23,'24-04'!$A$6:$L$29,3,FALSE),37)</f>
        <v>39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  <c r="AB23" s="94">
        <v>0</v>
      </c>
      <c r="AC23" s="94">
        <v>0</v>
      </c>
      <c r="AD23" s="94">
        <v>0</v>
      </c>
      <c r="AE23" s="94">
        <v>0</v>
      </c>
      <c r="AF23" s="94">
        <v>0</v>
      </c>
      <c r="AG23" s="94">
        <v>0</v>
      </c>
      <c r="AH23" s="94">
        <v>0</v>
      </c>
      <c r="AI23" s="94">
        <v>0</v>
      </c>
      <c r="AJ23" s="94">
        <v>0</v>
      </c>
      <c r="AK23" s="94">
        <v>0</v>
      </c>
      <c r="AL23" s="94">
        <v>0</v>
      </c>
    </row>
    <row r="24" spans="1:38">
      <c r="A24" t="s">
        <v>12</v>
      </c>
      <c r="B24" s="1" t="s">
        <v>13</v>
      </c>
      <c r="C24" s="3">
        <f t="shared" si="0"/>
        <v>171</v>
      </c>
      <c r="D24" s="94">
        <f>IFERROR(VLOOKUP($A24,'27-03'!$A$6:$L$29,3,FALSE),19)</f>
        <v>19</v>
      </c>
      <c r="E24" s="94">
        <f>IFERROR(VLOOKUP($A24,'03-04'!$A$6:$L$29,3,FALSE),37)</f>
        <v>41</v>
      </c>
      <c r="F24" s="94">
        <f>IFERROR(VLOOKUP($A24,'10-04'!$A$6:$L$29,3,FALSE),37)</f>
        <v>37</v>
      </c>
      <c r="G24" s="94">
        <f>IFERROR(VLOOKUP($A24,'17-04'!$A$6:$L$29,3,FALSE),37)</f>
        <v>37</v>
      </c>
      <c r="H24" s="94">
        <f>IFERROR(VLOOKUP($A24,'24-04'!$A$6:$L$29,3,FALSE),37)</f>
        <v>37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  <c r="T24" s="94">
        <v>0</v>
      </c>
      <c r="U24" s="94">
        <v>0</v>
      </c>
      <c r="V24" s="94">
        <v>0</v>
      </c>
      <c r="W24" s="94">
        <v>0</v>
      </c>
      <c r="X24" s="94">
        <v>0</v>
      </c>
      <c r="Y24" s="94">
        <v>0</v>
      </c>
      <c r="Z24" s="94">
        <v>0</v>
      </c>
      <c r="AA24" s="94">
        <v>0</v>
      </c>
      <c r="AB24" s="94">
        <v>0</v>
      </c>
      <c r="AC24" s="94">
        <v>0</v>
      </c>
      <c r="AD24" s="94">
        <v>0</v>
      </c>
      <c r="AE24" s="94">
        <v>0</v>
      </c>
      <c r="AF24" s="94">
        <v>0</v>
      </c>
      <c r="AG24" s="94">
        <v>0</v>
      </c>
      <c r="AH24" s="94">
        <v>0</v>
      </c>
      <c r="AI24" s="94">
        <v>0</v>
      </c>
      <c r="AJ24" s="94">
        <v>0</v>
      </c>
      <c r="AK24" s="94">
        <v>0</v>
      </c>
      <c r="AL24" s="94">
        <v>0</v>
      </c>
    </row>
    <row r="25" spans="1:38" s="186" customFormat="1">
      <c r="C25" s="187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</row>
  </sheetData>
  <autoFilter ref="A2:AL24" xr:uid="{00000000-0009-0000-0000-000005000000}">
    <sortState xmlns:xlrd2="http://schemas.microsoft.com/office/spreadsheetml/2017/richdata2" ref="A3:AL24">
      <sortCondition ref="C2:C24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27"/>
  <sheetViews>
    <sheetView showZeros="0" topLeftCell="A11" zoomScale="94" zoomScaleNormal="94" workbookViewId="0">
      <selection activeCell="AB14" sqref="AB14"/>
    </sheetView>
  </sheetViews>
  <sheetFormatPr defaultColWidth="8.69140625" defaultRowHeight="14.6"/>
  <cols>
    <col min="1" max="1" width="3.15234375" style="127" customWidth="1"/>
    <col min="2" max="2" width="15.3828125" style="126" customWidth="1"/>
    <col min="3" max="4" width="8" style="125" customWidth="1"/>
    <col min="5" max="5" width="3.07421875" style="124" customWidth="1"/>
    <col min="6" max="34" width="4.69140625" style="124" customWidth="1"/>
    <col min="35" max="35" width="8.69140625" style="124"/>
    <col min="36" max="36" width="22.84375" style="124" customWidth="1"/>
    <col min="37" max="16384" width="8.69140625" style="124"/>
  </cols>
  <sheetData>
    <row r="1" spans="1:37" ht="52" customHeight="1">
      <c r="B1" s="209" t="s">
        <v>132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</row>
    <row r="2" spans="1:37" ht="28" customHeight="1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</row>
    <row r="3" spans="1:37" ht="22" customHeight="1">
      <c r="B3" s="138" t="s">
        <v>126</v>
      </c>
      <c r="C3" s="135" t="s">
        <v>125</v>
      </c>
      <c r="D3" s="135" t="s">
        <v>124</v>
      </c>
      <c r="E3" s="137"/>
      <c r="F3" s="210" t="s">
        <v>123</v>
      </c>
      <c r="G3" s="210"/>
      <c r="H3" s="210"/>
      <c r="I3" s="210"/>
      <c r="J3" s="210"/>
      <c r="K3" s="210"/>
      <c r="L3" s="210"/>
      <c r="M3" s="210"/>
      <c r="N3" s="210"/>
      <c r="O3" s="136"/>
      <c r="P3" s="210" t="s">
        <v>122</v>
      </c>
      <c r="Q3" s="210"/>
      <c r="R3" s="210"/>
      <c r="S3" s="210"/>
      <c r="T3" s="210"/>
      <c r="U3" s="210"/>
      <c r="V3" s="210"/>
      <c r="W3" s="210"/>
      <c r="X3" s="210"/>
      <c r="Y3" s="136"/>
      <c r="Z3" s="210" t="s">
        <v>121</v>
      </c>
      <c r="AA3" s="210"/>
      <c r="AB3" s="210"/>
      <c r="AC3" s="210"/>
      <c r="AD3" s="210"/>
      <c r="AE3" s="210"/>
      <c r="AF3" s="210"/>
      <c r="AG3" s="210"/>
      <c r="AH3" s="210"/>
    </row>
    <row r="4" spans="1:37" ht="21.25" customHeight="1">
      <c r="B4" s="134"/>
      <c r="C4" s="133"/>
      <c r="D4" s="133"/>
      <c r="E4" s="132"/>
      <c r="F4" s="135">
        <v>1</v>
      </c>
      <c r="G4" s="135">
        <v>2</v>
      </c>
      <c r="H4" s="135">
        <v>3</v>
      </c>
      <c r="I4" s="135">
        <v>4</v>
      </c>
      <c r="J4" s="135">
        <v>5</v>
      </c>
      <c r="K4" s="135">
        <v>6</v>
      </c>
      <c r="L4" s="135">
        <v>7</v>
      </c>
      <c r="M4" s="135">
        <v>8</v>
      </c>
      <c r="N4" s="135">
        <v>9</v>
      </c>
      <c r="O4" s="132"/>
      <c r="P4" s="135">
        <v>1</v>
      </c>
      <c r="Q4" s="135">
        <v>2</v>
      </c>
      <c r="R4" s="135">
        <v>3</v>
      </c>
      <c r="S4" s="135">
        <v>4</v>
      </c>
      <c r="T4" s="135">
        <v>5</v>
      </c>
      <c r="U4" s="135">
        <v>6</v>
      </c>
      <c r="V4" s="135">
        <v>7</v>
      </c>
      <c r="W4" s="135">
        <v>8</v>
      </c>
      <c r="X4" s="135">
        <v>9</v>
      </c>
      <c r="Y4" s="132"/>
      <c r="Z4" s="135">
        <v>1</v>
      </c>
      <c r="AA4" s="135">
        <v>2</v>
      </c>
      <c r="AB4" s="135">
        <v>3</v>
      </c>
      <c r="AC4" s="135">
        <v>4</v>
      </c>
      <c r="AD4" s="135">
        <v>5</v>
      </c>
      <c r="AE4" s="135">
        <v>6</v>
      </c>
      <c r="AF4" s="135">
        <v>7</v>
      </c>
      <c r="AG4" s="135">
        <v>8</v>
      </c>
      <c r="AH4" s="135">
        <v>9</v>
      </c>
    </row>
    <row r="5" spans="1:37" ht="16.399999999999999" customHeight="1">
      <c r="B5" s="134"/>
      <c r="C5" s="133"/>
      <c r="D5" s="133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</row>
    <row r="6" spans="1:37" ht="23.05" customHeight="1">
      <c r="A6" s="127">
        <v>1</v>
      </c>
      <c r="B6" s="131" t="s">
        <v>41</v>
      </c>
      <c r="C6" s="130">
        <f t="shared" ref="C6:C27" si="0">SUM(F6:AH6)</f>
        <v>25</v>
      </c>
      <c r="D6" s="130">
        <f t="shared" ref="D6:D27" si="1">COUNTA(F6:AH6)</f>
        <v>8</v>
      </c>
      <c r="E6" s="129"/>
      <c r="F6" s="130"/>
      <c r="G6" s="130"/>
      <c r="H6" s="130"/>
      <c r="I6" s="130">
        <v>3</v>
      </c>
      <c r="J6" s="130"/>
      <c r="K6" s="130">
        <v>3</v>
      </c>
      <c r="L6" s="130">
        <v>3</v>
      </c>
      <c r="M6" s="130"/>
      <c r="N6" s="130"/>
      <c r="O6" s="128"/>
      <c r="P6" s="156">
        <v>3</v>
      </c>
      <c r="Q6" s="156">
        <v>3</v>
      </c>
      <c r="R6" s="156">
        <v>3</v>
      </c>
      <c r="S6" s="156"/>
      <c r="T6" s="156">
        <v>4</v>
      </c>
      <c r="U6" s="156"/>
      <c r="V6" s="156">
        <v>3</v>
      </c>
      <c r="W6" s="156"/>
      <c r="X6" s="156"/>
      <c r="Y6" s="157"/>
      <c r="Z6" s="156"/>
      <c r="AA6" s="156"/>
      <c r="AB6" s="156"/>
      <c r="AC6" s="156"/>
      <c r="AD6" s="156"/>
      <c r="AE6" s="156"/>
      <c r="AF6" s="156"/>
      <c r="AG6" s="156"/>
      <c r="AH6" s="156"/>
    </row>
    <row r="7" spans="1:37" ht="23.05" customHeight="1">
      <c r="A7" s="127">
        <v>2</v>
      </c>
      <c r="B7" s="131" t="s">
        <v>39</v>
      </c>
      <c r="C7" s="130">
        <f t="shared" si="0"/>
        <v>20</v>
      </c>
      <c r="D7" s="130">
        <f t="shared" si="1"/>
        <v>7</v>
      </c>
      <c r="E7" s="129"/>
      <c r="F7" s="130"/>
      <c r="G7" s="130">
        <v>4</v>
      </c>
      <c r="H7" s="130"/>
      <c r="I7" s="130"/>
      <c r="J7" s="130"/>
      <c r="K7" s="130">
        <v>3</v>
      </c>
      <c r="L7" s="130"/>
      <c r="M7" s="130">
        <v>3</v>
      </c>
      <c r="N7" s="130"/>
      <c r="O7" s="128"/>
      <c r="P7" s="156">
        <v>3</v>
      </c>
      <c r="Q7" s="156"/>
      <c r="R7" s="156"/>
      <c r="S7" s="156"/>
      <c r="T7" s="156">
        <v>3</v>
      </c>
      <c r="U7" s="156">
        <v>2</v>
      </c>
      <c r="V7" s="156"/>
      <c r="W7" s="156"/>
      <c r="X7" s="156">
        <v>2</v>
      </c>
      <c r="Y7" s="157"/>
      <c r="Z7" s="156"/>
      <c r="AA7" s="156"/>
      <c r="AB7" s="156"/>
      <c r="AC7" s="156"/>
      <c r="AD7" s="156"/>
      <c r="AE7" s="156"/>
      <c r="AF7" s="156"/>
      <c r="AG7" s="156"/>
      <c r="AH7" s="156"/>
      <c r="AJ7" s="148"/>
    </row>
    <row r="8" spans="1:37" ht="23.05" customHeight="1">
      <c r="A8" s="127">
        <v>3</v>
      </c>
      <c r="B8" s="131" t="s">
        <v>19</v>
      </c>
      <c r="C8" s="130">
        <f t="shared" si="0"/>
        <v>20</v>
      </c>
      <c r="D8" s="130">
        <f t="shared" si="1"/>
        <v>6</v>
      </c>
      <c r="E8" s="129"/>
      <c r="F8" s="130">
        <v>3</v>
      </c>
      <c r="G8" s="130">
        <v>4</v>
      </c>
      <c r="H8" s="130"/>
      <c r="I8" s="130"/>
      <c r="J8" s="130"/>
      <c r="K8" s="130"/>
      <c r="L8" s="130"/>
      <c r="M8" s="130"/>
      <c r="N8" s="130">
        <v>4</v>
      </c>
      <c r="O8" s="128"/>
      <c r="P8" s="156">
        <v>3</v>
      </c>
      <c r="Q8" s="156"/>
      <c r="R8" s="156">
        <v>3</v>
      </c>
      <c r="S8" s="156"/>
      <c r="T8" s="156"/>
      <c r="U8" s="156"/>
      <c r="V8" s="156">
        <v>3</v>
      </c>
      <c r="W8" s="156"/>
      <c r="X8" s="156"/>
      <c r="Y8" s="157"/>
      <c r="Z8" s="156"/>
      <c r="AA8" s="156"/>
      <c r="AB8" s="156"/>
      <c r="AC8" s="156"/>
      <c r="AD8" s="156"/>
      <c r="AE8" s="156"/>
      <c r="AF8" s="156"/>
      <c r="AG8" s="156"/>
      <c r="AH8" s="156"/>
    </row>
    <row r="9" spans="1:37" ht="23.05" customHeight="1">
      <c r="A9" s="127">
        <v>4</v>
      </c>
      <c r="B9" s="131" t="s">
        <v>11</v>
      </c>
      <c r="C9" s="130">
        <f t="shared" si="0"/>
        <v>14</v>
      </c>
      <c r="D9" s="130">
        <f t="shared" si="1"/>
        <v>5</v>
      </c>
      <c r="E9" s="129"/>
      <c r="F9" s="130"/>
      <c r="G9" s="130"/>
      <c r="H9" s="130"/>
      <c r="I9" s="130"/>
      <c r="J9" s="130">
        <v>2</v>
      </c>
      <c r="K9" s="130"/>
      <c r="L9" s="130"/>
      <c r="M9" s="130">
        <v>3</v>
      </c>
      <c r="N9" s="130"/>
      <c r="O9" s="128"/>
      <c r="P9" s="156">
        <v>3</v>
      </c>
      <c r="Q9" s="156"/>
      <c r="R9" s="156">
        <v>3</v>
      </c>
      <c r="S9" s="156"/>
      <c r="T9" s="156"/>
      <c r="U9" s="156"/>
      <c r="V9" s="156">
        <v>3</v>
      </c>
      <c r="W9" s="156"/>
      <c r="X9" s="156"/>
      <c r="Y9" s="157"/>
      <c r="Z9" s="156"/>
      <c r="AA9" s="156"/>
      <c r="AB9" s="156"/>
      <c r="AC9" s="156"/>
      <c r="AD9" s="156"/>
      <c r="AE9" s="156"/>
      <c r="AF9" s="156"/>
      <c r="AG9" s="156"/>
      <c r="AH9" s="156"/>
      <c r="AK9" s="124" t="s">
        <v>120</v>
      </c>
    </row>
    <row r="10" spans="1:37" ht="23.05" customHeight="1">
      <c r="A10" s="127">
        <v>5</v>
      </c>
      <c r="B10" s="131" t="s">
        <v>7</v>
      </c>
      <c r="C10" s="130">
        <f t="shared" si="0"/>
        <v>15</v>
      </c>
      <c r="D10" s="130">
        <f t="shared" si="1"/>
        <v>5</v>
      </c>
      <c r="E10" s="129"/>
      <c r="F10" s="130"/>
      <c r="G10" s="130"/>
      <c r="H10" s="130"/>
      <c r="I10" s="130"/>
      <c r="J10" s="130"/>
      <c r="K10" s="130">
        <v>3</v>
      </c>
      <c r="L10" s="130"/>
      <c r="M10" s="130"/>
      <c r="N10" s="130"/>
      <c r="O10" s="128"/>
      <c r="P10" s="156"/>
      <c r="Q10" s="156"/>
      <c r="R10" s="156">
        <v>4</v>
      </c>
      <c r="S10" s="156">
        <v>3</v>
      </c>
      <c r="T10" s="156"/>
      <c r="U10" s="156"/>
      <c r="V10" s="156">
        <v>3</v>
      </c>
      <c r="W10" s="156"/>
      <c r="X10" s="156">
        <v>2</v>
      </c>
      <c r="Y10" s="157"/>
      <c r="Z10" s="156"/>
      <c r="AA10" s="156"/>
      <c r="AB10" s="156"/>
      <c r="AC10" s="156"/>
      <c r="AD10" s="156"/>
      <c r="AE10" s="156"/>
      <c r="AF10" s="156"/>
      <c r="AG10" s="156"/>
      <c r="AH10" s="156"/>
    </row>
    <row r="11" spans="1:37" ht="23.05" customHeight="1">
      <c r="A11" s="127">
        <v>6</v>
      </c>
      <c r="B11" s="131" t="s">
        <v>33</v>
      </c>
      <c r="C11" s="130">
        <f t="shared" si="0"/>
        <v>14</v>
      </c>
      <c r="D11" s="130">
        <f t="shared" si="1"/>
        <v>4</v>
      </c>
      <c r="E11" s="129"/>
      <c r="F11" s="130">
        <v>3</v>
      </c>
      <c r="G11" s="130">
        <v>4</v>
      </c>
      <c r="H11" s="130"/>
      <c r="I11" s="130"/>
      <c r="J11" s="130"/>
      <c r="K11" s="130"/>
      <c r="L11" s="130"/>
      <c r="M11" s="130">
        <v>3</v>
      </c>
      <c r="N11" s="130">
        <v>4</v>
      </c>
      <c r="O11" s="128"/>
      <c r="P11" s="156"/>
      <c r="Q11" s="156"/>
      <c r="R11" s="156"/>
      <c r="S11" s="156"/>
      <c r="T11" s="156"/>
      <c r="U11" s="156"/>
      <c r="V11" s="156"/>
      <c r="W11" s="156"/>
      <c r="X11" s="156"/>
      <c r="Y11" s="157"/>
      <c r="Z11" s="156"/>
      <c r="AA11" s="156"/>
      <c r="AB11" s="156"/>
      <c r="AC11" s="156"/>
      <c r="AD11" s="156"/>
      <c r="AE11" s="156"/>
      <c r="AF11" s="156"/>
      <c r="AG11" s="156"/>
      <c r="AH11" s="156"/>
    </row>
    <row r="12" spans="1:37" ht="23.05" customHeight="1">
      <c r="A12" s="127">
        <v>7</v>
      </c>
      <c r="B12" s="131" t="s">
        <v>21</v>
      </c>
      <c r="C12" s="130">
        <f t="shared" si="0"/>
        <v>12</v>
      </c>
      <c r="D12" s="130">
        <f t="shared" si="1"/>
        <v>4</v>
      </c>
      <c r="E12" s="129"/>
      <c r="F12" s="130"/>
      <c r="G12" s="130"/>
      <c r="H12" s="130">
        <v>3</v>
      </c>
      <c r="I12" s="130"/>
      <c r="J12" s="130"/>
      <c r="K12" s="130"/>
      <c r="L12" s="130">
        <v>3</v>
      </c>
      <c r="M12" s="130"/>
      <c r="N12" s="130"/>
      <c r="O12" s="128"/>
      <c r="P12" s="156"/>
      <c r="Q12" s="156"/>
      <c r="R12" s="156"/>
      <c r="S12" s="156"/>
      <c r="T12" s="156">
        <v>3</v>
      </c>
      <c r="U12" s="156"/>
      <c r="V12" s="156"/>
      <c r="W12" s="156">
        <v>3</v>
      </c>
      <c r="X12" s="156"/>
      <c r="Y12" s="157"/>
      <c r="Z12" s="156"/>
      <c r="AA12" s="156"/>
      <c r="AB12" s="156"/>
      <c r="AC12" s="156"/>
      <c r="AD12" s="156"/>
      <c r="AE12" s="156"/>
      <c r="AF12" s="156"/>
      <c r="AG12" s="156"/>
      <c r="AH12" s="156"/>
    </row>
    <row r="13" spans="1:37" ht="23.05" customHeight="1">
      <c r="A13" s="127">
        <v>8</v>
      </c>
      <c r="B13" s="131" t="s">
        <v>3</v>
      </c>
      <c r="C13" s="130">
        <f t="shared" si="0"/>
        <v>11</v>
      </c>
      <c r="D13" s="130">
        <f t="shared" si="1"/>
        <v>3</v>
      </c>
      <c r="E13" s="129"/>
      <c r="F13" s="130"/>
      <c r="G13" s="130">
        <v>3</v>
      </c>
      <c r="H13" s="130"/>
      <c r="I13" s="130"/>
      <c r="J13" s="130"/>
      <c r="K13" s="130"/>
      <c r="L13" s="130"/>
      <c r="M13" s="130"/>
      <c r="N13" s="130"/>
      <c r="O13" s="128">
        <v>4</v>
      </c>
      <c r="P13" s="156"/>
      <c r="Q13" s="156"/>
      <c r="R13" s="156"/>
      <c r="S13" s="156"/>
      <c r="T13" s="156"/>
      <c r="U13" s="156"/>
      <c r="V13" s="156">
        <v>4</v>
      </c>
      <c r="W13" s="156"/>
      <c r="X13" s="156"/>
      <c r="Y13" s="157"/>
      <c r="Z13" s="156"/>
      <c r="AA13" s="156"/>
      <c r="AB13" s="156"/>
      <c r="AC13" s="156"/>
      <c r="AD13" s="156"/>
      <c r="AE13" s="156"/>
      <c r="AF13" s="156"/>
      <c r="AG13" s="156"/>
      <c r="AH13" s="156"/>
    </row>
    <row r="14" spans="1:37" ht="23.05" customHeight="1">
      <c r="A14" s="127">
        <v>9</v>
      </c>
      <c r="B14" s="131" t="s">
        <v>35</v>
      </c>
      <c r="C14" s="130">
        <f t="shared" si="0"/>
        <v>9</v>
      </c>
      <c r="D14" s="130">
        <f t="shared" si="1"/>
        <v>3</v>
      </c>
      <c r="E14" s="129"/>
      <c r="F14" s="130"/>
      <c r="G14" s="130"/>
      <c r="H14" s="130"/>
      <c r="I14" s="130"/>
      <c r="J14" s="130"/>
      <c r="K14" s="130"/>
      <c r="L14" s="130"/>
      <c r="M14" s="130"/>
      <c r="N14" s="130"/>
      <c r="O14" s="128"/>
      <c r="P14" s="156">
        <v>3</v>
      </c>
      <c r="Q14" s="156">
        <v>3</v>
      </c>
      <c r="R14" s="156">
        <v>3</v>
      </c>
      <c r="S14" s="156"/>
      <c r="T14" s="156"/>
      <c r="U14" s="156"/>
      <c r="V14" s="156"/>
      <c r="W14" s="156"/>
      <c r="X14" s="156"/>
      <c r="Y14" s="157"/>
      <c r="Z14" s="156"/>
      <c r="AA14" s="156"/>
      <c r="AB14" s="156"/>
      <c r="AC14" s="156"/>
      <c r="AD14" s="156"/>
      <c r="AE14" s="156"/>
      <c r="AF14" s="156"/>
      <c r="AG14" s="156"/>
      <c r="AH14" s="156"/>
      <c r="AJ14" s="148"/>
    </row>
    <row r="15" spans="1:37" ht="23.05" customHeight="1">
      <c r="A15" s="127">
        <v>10</v>
      </c>
      <c r="B15" s="131" t="s">
        <v>15</v>
      </c>
      <c r="C15" s="130">
        <f t="shared" si="0"/>
        <v>6</v>
      </c>
      <c r="D15" s="130">
        <f t="shared" si="1"/>
        <v>2</v>
      </c>
      <c r="E15" s="129"/>
      <c r="F15" s="130"/>
      <c r="G15" s="130"/>
      <c r="H15" s="130"/>
      <c r="I15" s="130"/>
      <c r="J15" s="130"/>
      <c r="K15" s="130"/>
      <c r="L15" s="130"/>
      <c r="M15" s="130">
        <v>3</v>
      </c>
      <c r="N15" s="130"/>
      <c r="O15" s="128"/>
      <c r="P15" s="159"/>
      <c r="Q15" s="160"/>
      <c r="R15" s="160"/>
      <c r="S15" s="159">
        <v>3</v>
      </c>
      <c r="T15" s="160"/>
      <c r="U15" s="159"/>
      <c r="V15" s="160"/>
      <c r="W15" s="159"/>
      <c r="X15" s="159"/>
      <c r="Y15" s="158"/>
      <c r="Z15" s="159"/>
      <c r="AA15" s="160"/>
      <c r="AB15" s="160"/>
      <c r="AC15" s="160"/>
      <c r="AD15" s="159"/>
      <c r="AE15" s="160"/>
      <c r="AF15" s="160"/>
      <c r="AG15" s="160"/>
      <c r="AH15" s="159"/>
    </row>
    <row r="16" spans="1:37" ht="23.15" customHeight="1">
      <c r="A16" s="127">
        <v>11</v>
      </c>
      <c r="B16" s="131" t="s">
        <v>29</v>
      </c>
      <c r="C16" s="130">
        <f t="shared" si="0"/>
        <v>0</v>
      </c>
      <c r="D16" s="130">
        <f t="shared" si="1"/>
        <v>0</v>
      </c>
      <c r="E16" s="129"/>
      <c r="F16" s="130"/>
      <c r="G16" s="130"/>
      <c r="H16" s="130"/>
      <c r="I16" s="130"/>
      <c r="J16" s="130"/>
      <c r="K16" s="130"/>
      <c r="L16" s="130"/>
      <c r="M16" s="130"/>
      <c r="N16" s="130"/>
      <c r="O16" s="128"/>
      <c r="P16" s="130"/>
      <c r="Q16" s="130"/>
      <c r="R16" s="130"/>
      <c r="S16" s="130"/>
      <c r="T16" s="130"/>
      <c r="U16" s="130"/>
      <c r="V16" s="130"/>
      <c r="W16" s="130"/>
      <c r="X16" s="130"/>
      <c r="Y16" s="128"/>
      <c r="Z16" s="130"/>
      <c r="AA16" s="130"/>
      <c r="AB16" s="130"/>
      <c r="AC16" s="130"/>
      <c r="AD16" s="130"/>
      <c r="AE16" s="130"/>
      <c r="AF16" s="130"/>
      <c r="AG16" s="130"/>
      <c r="AH16" s="130"/>
    </row>
    <row r="17" spans="1:36" ht="23.15" customHeight="1">
      <c r="A17" s="127">
        <v>12</v>
      </c>
      <c r="B17" s="131" t="s">
        <v>43</v>
      </c>
      <c r="C17" s="130">
        <f t="shared" si="0"/>
        <v>0</v>
      </c>
      <c r="D17" s="130">
        <f t="shared" si="1"/>
        <v>0</v>
      </c>
      <c r="E17" s="129"/>
      <c r="F17" s="130"/>
      <c r="G17" s="130"/>
      <c r="H17" s="130"/>
      <c r="I17" s="130"/>
      <c r="J17" s="130"/>
      <c r="K17" s="130"/>
      <c r="L17" s="130"/>
      <c r="M17" s="130"/>
      <c r="N17" s="130"/>
      <c r="O17" s="128"/>
      <c r="P17" s="156"/>
      <c r="Q17" s="156"/>
      <c r="R17" s="156"/>
      <c r="S17" s="156"/>
      <c r="T17" s="156"/>
      <c r="U17" s="156"/>
      <c r="V17" s="156"/>
      <c r="W17" s="156"/>
      <c r="X17" s="156"/>
      <c r="Y17" s="157"/>
      <c r="Z17" s="156"/>
      <c r="AA17" s="156"/>
      <c r="AB17" s="156"/>
      <c r="AC17" s="156"/>
      <c r="AD17" s="156"/>
      <c r="AE17" s="156"/>
      <c r="AF17" s="156"/>
      <c r="AG17" s="156"/>
      <c r="AH17" s="156"/>
      <c r="AJ17" s="148"/>
    </row>
    <row r="18" spans="1:36" ht="23.15" customHeight="1">
      <c r="A18" s="127">
        <v>13</v>
      </c>
      <c r="B18" s="131" t="s">
        <v>5</v>
      </c>
      <c r="C18" s="130">
        <f t="shared" si="0"/>
        <v>0</v>
      </c>
      <c r="D18" s="130">
        <f t="shared" si="1"/>
        <v>0</v>
      </c>
      <c r="E18" s="129"/>
      <c r="F18" s="130"/>
      <c r="G18" s="130"/>
      <c r="H18" s="130"/>
      <c r="I18" s="130"/>
      <c r="J18" s="130"/>
      <c r="K18" s="130"/>
      <c r="L18" s="130"/>
      <c r="M18" s="130"/>
      <c r="N18" s="130"/>
      <c r="O18" s="128"/>
      <c r="P18" s="156"/>
      <c r="Q18" s="156"/>
      <c r="R18" s="156"/>
      <c r="S18" s="156"/>
      <c r="T18" s="156"/>
      <c r="U18" s="156"/>
      <c r="V18" s="156"/>
      <c r="W18" s="156"/>
      <c r="X18" s="156"/>
      <c r="Y18" s="157"/>
      <c r="Z18" s="156"/>
      <c r="AA18" s="156"/>
      <c r="AB18" s="156"/>
      <c r="AC18" s="156"/>
      <c r="AD18" s="156"/>
      <c r="AE18" s="156"/>
      <c r="AF18" s="156"/>
      <c r="AG18" s="156"/>
      <c r="AH18" s="156"/>
    </row>
    <row r="19" spans="1:36" ht="23.15" customHeight="1">
      <c r="A19" s="127">
        <v>14</v>
      </c>
      <c r="B19" s="131" t="s">
        <v>17</v>
      </c>
      <c r="C19" s="130">
        <f t="shared" si="0"/>
        <v>0</v>
      </c>
      <c r="D19" s="130">
        <f t="shared" si="1"/>
        <v>0</v>
      </c>
      <c r="E19" s="129"/>
      <c r="F19" s="130"/>
      <c r="G19" s="130"/>
      <c r="H19" s="130"/>
      <c r="I19" s="130"/>
      <c r="J19" s="130"/>
      <c r="K19" s="130"/>
      <c r="L19" s="130"/>
      <c r="M19" s="130"/>
      <c r="N19" s="130"/>
      <c r="O19" s="128"/>
      <c r="P19" s="156"/>
      <c r="Q19" s="156"/>
      <c r="R19" s="156"/>
      <c r="S19" s="156"/>
      <c r="T19" s="156"/>
      <c r="U19" s="156"/>
      <c r="V19" s="156"/>
      <c r="W19" s="156"/>
      <c r="X19" s="156"/>
      <c r="Y19" s="157"/>
      <c r="Z19" s="156"/>
      <c r="AA19" s="156"/>
      <c r="AB19" s="156"/>
      <c r="AC19" s="156"/>
      <c r="AD19" s="156"/>
      <c r="AE19" s="156"/>
      <c r="AF19" s="156"/>
      <c r="AG19" s="156"/>
      <c r="AH19" s="156"/>
    </row>
    <row r="20" spans="1:36" ht="23.15" customHeight="1">
      <c r="A20" s="127">
        <v>15</v>
      </c>
      <c r="B20" s="131" t="s">
        <v>23</v>
      </c>
      <c r="C20" s="130">
        <f t="shared" si="0"/>
        <v>0</v>
      </c>
      <c r="D20" s="130">
        <f t="shared" si="1"/>
        <v>0</v>
      </c>
      <c r="E20" s="129"/>
      <c r="F20" s="130"/>
      <c r="G20" s="130"/>
      <c r="H20" s="130"/>
      <c r="I20" s="130"/>
      <c r="J20" s="130"/>
      <c r="K20" s="130"/>
      <c r="L20" s="130"/>
      <c r="M20" s="130"/>
      <c r="N20" s="130"/>
      <c r="O20" s="128"/>
      <c r="P20" s="156"/>
      <c r="Q20" s="156"/>
      <c r="R20" s="156"/>
      <c r="S20" s="156"/>
      <c r="T20" s="156"/>
      <c r="U20" s="156"/>
      <c r="V20" s="156"/>
      <c r="W20" s="156"/>
      <c r="X20" s="156"/>
      <c r="Y20" s="157"/>
      <c r="Z20" s="156"/>
      <c r="AA20" s="156"/>
      <c r="AB20" s="156"/>
      <c r="AC20" s="156"/>
      <c r="AD20" s="156"/>
      <c r="AE20" s="156"/>
      <c r="AF20" s="156"/>
      <c r="AG20" s="156"/>
      <c r="AH20" s="156"/>
    </row>
    <row r="21" spans="1:36" ht="23.15" customHeight="1">
      <c r="A21" s="127">
        <v>16</v>
      </c>
      <c r="B21" s="131" t="s">
        <v>25</v>
      </c>
      <c r="C21" s="130">
        <f t="shared" si="0"/>
        <v>0</v>
      </c>
      <c r="D21" s="130">
        <f t="shared" si="1"/>
        <v>0</v>
      </c>
      <c r="E21" s="129"/>
      <c r="F21" s="130"/>
      <c r="G21" s="130"/>
      <c r="H21" s="130"/>
      <c r="I21" s="130"/>
      <c r="J21" s="130"/>
      <c r="K21" s="130"/>
      <c r="L21" s="130"/>
      <c r="M21" s="130"/>
      <c r="N21" s="130"/>
      <c r="O21" s="128"/>
      <c r="P21" s="156"/>
      <c r="Q21" s="156"/>
      <c r="R21" s="156"/>
      <c r="S21" s="156"/>
      <c r="T21" s="156"/>
      <c r="U21" s="156"/>
      <c r="V21" s="156"/>
      <c r="W21" s="156"/>
      <c r="X21" s="156"/>
      <c r="Y21" s="157"/>
      <c r="Z21" s="156"/>
      <c r="AA21" s="156"/>
      <c r="AB21" s="156"/>
      <c r="AC21" s="156"/>
      <c r="AD21" s="156"/>
      <c r="AE21" s="156"/>
      <c r="AF21" s="156"/>
      <c r="AG21" s="156"/>
      <c r="AH21" s="156"/>
    </row>
    <row r="22" spans="1:36" ht="23.15" customHeight="1">
      <c r="A22" s="127">
        <v>17</v>
      </c>
      <c r="B22" s="131" t="s">
        <v>13</v>
      </c>
      <c r="C22" s="130">
        <f t="shared" si="0"/>
        <v>0</v>
      </c>
      <c r="D22" s="130">
        <f t="shared" si="1"/>
        <v>0</v>
      </c>
      <c r="E22" s="129"/>
      <c r="F22" s="130"/>
      <c r="G22" s="130"/>
      <c r="H22" s="130"/>
      <c r="I22" s="130"/>
      <c r="J22" s="130"/>
      <c r="K22" s="130"/>
      <c r="L22" s="130"/>
      <c r="M22" s="130"/>
      <c r="N22" s="130"/>
      <c r="O22" s="128"/>
      <c r="P22" s="156"/>
      <c r="Q22" s="156"/>
      <c r="R22" s="156"/>
      <c r="S22" s="156"/>
      <c r="T22" s="156"/>
      <c r="U22" s="156"/>
      <c r="V22" s="156"/>
      <c r="W22" s="156"/>
      <c r="X22" s="156"/>
      <c r="Y22" s="157"/>
      <c r="Z22" s="156"/>
      <c r="AA22" s="156"/>
      <c r="AB22" s="156"/>
      <c r="AC22" s="156"/>
      <c r="AD22" s="156"/>
      <c r="AE22" s="156"/>
      <c r="AF22" s="156"/>
      <c r="AG22" s="156"/>
      <c r="AH22" s="156"/>
    </row>
    <row r="23" spans="1:36" ht="23.15" customHeight="1">
      <c r="A23" s="127">
        <v>18</v>
      </c>
      <c r="B23" s="131" t="s">
        <v>31</v>
      </c>
      <c r="C23" s="130">
        <f t="shared" si="0"/>
        <v>0</v>
      </c>
      <c r="D23" s="130">
        <f t="shared" si="1"/>
        <v>0</v>
      </c>
      <c r="E23" s="129"/>
      <c r="F23" s="130"/>
      <c r="G23" s="130"/>
      <c r="H23" s="130"/>
      <c r="I23" s="130"/>
      <c r="J23" s="130"/>
      <c r="K23" s="130"/>
      <c r="L23" s="130"/>
      <c r="M23" s="130"/>
      <c r="N23" s="130"/>
      <c r="O23" s="128"/>
      <c r="P23" s="156"/>
      <c r="Q23" s="156"/>
      <c r="R23" s="156"/>
      <c r="S23" s="156"/>
      <c r="T23" s="156"/>
      <c r="U23" s="156"/>
      <c r="V23" s="156"/>
      <c r="W23" s="156"/>
      <c r="X23" s="156"/>
      <c r="Y23" s="157"/>
      <c r="Z23" s="156"/>
      <c r="AA23" s="156"/>
      <c r="AB23" s="156"/>
      <c r="AC23" s="156"/>
      <c r="AD23" s="156"/>
      <c r="AE23" s="156"/>
      <c r="AF23" s="156"/>
      <c r="AG23" s="156"/>
      <c r="AH23" s="156"/>
    </row>
    <row r="24" spans="1:36" ht="23.15" customHeight="1">
      <c r="A24" s="127">
        <v>19</v>
      </c>
      <c r="B24" s="131" t="s">
        <v>37</v>
      </c>
      <c r="C24" s="130">
        <f t="shared" si="0"/>
        <v>0</v>
      </c>
      <c r="D24" s="130">
        <f t="shared" si="1"/>
        <v>0</v>
      </c>
      <c r="E24" s="129"/>
      <c r="F24" s="130"/>
      <c r="G24" s="130"/>
      <c r="H24" s="130"/>
      <c r="I24" s="130"/>
      <c r="J24" s="130"/>
      <c r="K24" s="130"/>
      <c r="L24" s="130"/>
      <c r="M24" s="130"/>
      <c r="N24" s="130"/>
      <c r="O24" s="128"/>
      <c r="P24" s="156"/>
      <c r="Q24" s="156"/>
      <c r="R24" s="156"/>
      <c r="S24" s="156"/>
      <c r="T24" s="156"/>
      <c r="U24" s="156"/>
      <c r="V24" s="156"/>
      <c r="W24" s="156"/>
      <c r="X24" s="156"/>
      <c r="Y24" s="157"/>
      <c r="Z24" s="156"/>
      <c r="AA24" s="156"/>
      <c r="AB24" s="156"/>
      <c r="AC24" s="156"/>
      <c r="AD24" s="156"/>
      <c r="AE24" s="156"/>
      <c r="AF24" s="156"/>
      <c r="AG24" s="156"/>
      <c r="AH24" s="156"/>
    </row>
    <row r="25" spans="1:36" ht="23.15" customHeight="1">
      <c r="A25" s="127">
        <v>20</v>
      </c>
      <c r="B25" s="131" t="s">
        <v>9</v>
      </c>
      <c r="C25" s="130">
        <f t="shared" si="0"/>
        <v>0</v>
      </c>
      <c r="D25" s="130">
        <f t="shared" si="1"/>
        <v>0</v>
      </c>
      <c r="E25" s="129"/>
      <c r="F25" s="130"/>
      <c r="G25" s="130"/>
      <c r="H25" s="130"/>
      <c r="I25" s="130"/>
      <c r="J25" s="130"/>
      <c r="K25" s="130"/>
      <c r="L25" s="130"/>
      <c r="M25" s="130"/>
      <c r="N25" s="130"/>
      <c r="O25" s="128"/>
      <c r="P25" s="156"/>
      <c r="Q25" s="156"/>
      <c r="R25" s="156"/>
      <c r="S25" s="156"/>
      <c r="T25" s="156"/>
      <c r="U25" s="156"/>
      <c r="V25" s="156"/>
      <c r="W25" s="156"/>
      <c r="X25" s="156"/>
      <c r="Y25" s="157"/>
      <c r="Z25" s="156"/>
      <c r="AA25" s="156"/>
      <c r="AB25" s="156"/>
      <c r="AC25" s="156"/>
      <c r="AD25" s="156"/>
      <c r="AE25" s="156"/>
      <c r="AF25" s="156"/>
      <c r="AG25" s="156"/>
      <c r="AH25" s="156"/>
    </row>
    <row r="26" spans="1:36" ht="23.15" customHeight="1">
      <c r="A26" s="127">
        <v>21</v>
      </c>
      <c r="B26" s="131" t="s">
        <v>1</v>
      </c>
      <c r="C26" s="130">
        <f t="shared" si="0"/>
        <v>0</v>
      </c>
      <c r="D26" s="130">
        <f t="shared" si="1"/>
        <v>0</v>
      </c>
      <c r="E26" s="129"/>
      <c r="F26" s="130"/>
      <c r="G26" s="130"/>
      <c r="H26" s="130"/>
      <c r="I26" s="130"/>
      <c r="J26" s="130"/>
      <c r="K26" s="130"/>
      <c r="L26" s="130"/>
      <c r="M26" s="130"/>
      <c r="N26" s="130"/>
      <c r="O26" s="128"/>
      <c r="P26" s="156"/>
      <c r="Q26" s="156"/>
      <c r="R26" s="156"/>
      <c r="S26" s="156"/>
      <c r="T26" s="156"/>
      <c r="U26" s="156"/>
      <c r="V26" s="156"/>
      <c r="W26" s="156"/>
      <c r="X26" s="156"/>
      <c r="Y26" s="157"/>
      <c r="Z26" s="156"/>
      <c r="AA26" s="156"/>
      <c r="AB26" s="156"/>
      <c r="AC26" s="156"/>
      <c r="AD26" s="156"/>
      <c r="AE26" s="156"/>
      <c r="AF26" s="156"/>
      <c r="AG26" s="156"/>
      <c r="AH26" s="156"/>
    </row>
    <row r="27" spans="1:36" ht="23.15" customHeight="1">
      <c r="A27" s="127">
        <v>22</v>
      </c>
      <c r="B27" s="131" t="s">
        <v>27</v>
      </c>
      <c r="C27" s="130">
        <f t="shared" si="0"/>
        <v>0</v>
      </c>
      <c r="D27" s="130">
        <f t="shared" si="1"/>
        <v>0</v>
      </c>
      <c r="E27" s="129"/>
      <c r="F27" s="130"/>
      <c r="G27" s="130"/>
      <c r="H27" s="130"/>
      <c r="I27" s="130"/>
      <c r="J27" s="130"/>
      <c r="K27" s="130"/>
      <c r="L27" s="130"/>
      <c r="M27" s="130"/>
      <c r="N27" s="130"/>
      <c r="O27" s="128"/>
      <c r="P27" s="156"/>
      <c r="Q27" s="156"/>
      <c r="R27" s="156"/>
      <c r="S27" s="156"/>
      <c r="T27" s="156"/>
      <c r="U27" s="156"/>
      <c r="V27" s="156"/>
      <c r="W27" s="156"/>
      <c r="X27" s="156"/>
      <c r="Y27" s="157"/>
      <c r="Z27" s="156"/>
      <c r="AA27" s="156"/>
      <c r="AB27" s="156"/>
      <c r="AC27" s="156"/>
      <c r="AD27" s="156"/>
      <c r="AE27" s="156"/>
      <c r="AF27" s="156"/>
      <c r="AG27" s="156"/>
      <c r="AH27" s="156"/>
    </row>
  </sheetData>
  <autoFilter ref="B5:AH17" xr:uid="{00000000-0009-0000-0000-000006000000}">
    <sortState xmlns:xlrd2="http://schemas.microsoft.com/office/spreadsheetml/2017/richdata2" ref="B6:AH27">
      <sortCondition descending="1" ref="D5:D17"/>
    </sortState>
  </autoFilter>
  <sortState xmlns:xlrd2="http://schemas.microsoft.com/office/spreadsheetml/2017/richdata2" ref="AJ6:AJ17">
    <sortCondition ref="AJ6:AJ17"/>
  </sortState>
  <mergeCells count="4">
    <mergeCell ref="B1:AH2"/>
    <mergeCell ref="F3:N3"/>
    <mergeCell ref="P3:X3"/>
    <mergeCell ref="Z3:AH3"/>
  </mergeCells>
  <pageMargins left="0.7" right="0.7" top="0.75" bottom="0.75" header="0.3" footer="0.3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E31"/>
  <sheetViews>
    <sheetView showZeros="0" topLeftCell="A2" zoomScale="90" zoomScaleNormal="90" workbookViewId="0">
      <selection activeCell="H10" sqref="H10"/>
    </sheetView>
  </sheetViews>
  <sheetFormatPr defaultColWidth="9.07421875" defaultRowHeight="14.15"/>
  <cols>
    <col min="1" max="1" width="4.69140625" style="55" customWidth="1"/>
    <col min="2" max="2" width="15.61328125" style="55" customWidth="1"/>
    <col min="3" max="3" width="15.61328125" style="77" customWidth="1"/>
    <col min="4" max="4" width="9.07421875" style="104" customWidth="1"/>
    <col min="5" max="16384" width="9.07421875" style="55"/>
  </cols>
  <sheetData>
    <row r="1" spans="1:5" s="53" customFormat="1" ht="85.65" customHeight="1">
      <c r="A1" s="192"/>
      <c r="B1" s="192"/>
      <c r="C1" s="192"/>
      <c r="D1" s="104"/>
    </row>
    <row r="2" spans="1:5" s="32" customFormat="1" ht="5.5" customHeight="1">
      <c r="A2" s="195" t="s">
        <v>116</v>
      </c>
      <c r="B2" s="196"/>
      <c r="C2" s="196"/>
      <c r="D2" s="196"/>
    </row>
    <row r="3" spans="1:5" s="32" customFormat="1" ht="24" customHeight="1">
      <c r="A3" s="195"/>
      <c r="B3" s="196"/>
      <c r="C3" s="196"/>
      <c r="D3" s="196"/>
    </row>
    <row r="4" spans="1:5" s="32" customFormat="1" ht="10.4" customHeight="1" thickBot="1">
      <c r="A4" s="101"/>
      <c r="B4" s="102"/>
      <c r="C4" s="103"/>
      <c r="D4" s="105"/>
    </row>
    <row r="5" spans="1:5" ht="15" customHeight="1">
      <c r="A5" s="57">
        <v>1</v>
      </c>
      <c r="B5" s="145" t="s">
        <v>136</v>
      </c>
      <c r="C5" s="58" t="s">
        <v>215</v>
      </c>
      <c r="D5" s="58">
        <v>2.12</v>
      </c>
    </row>
    <row r="6" spans="1:5" ht="15" customHeight="1">
      <c r="A6" s="59">
        <v>2</v>
      </c>
      <c r="B6" s="65" t="s">
        <v>213</v>
      </c>
      <c r="C6" s="61" t="s">
        <v>216</v>
      </c>
      <c r="D6" s="61">
        <v>5.41</v>
      </c>
    </row>
    <row r="7" spans="1:5" ht="15" customHeight="1" thickBot="1">
      <c r="A7" s="62">
        <v>3</v>
      </c>
      <c r="B7" s="161" t="s">
        <v>137</v>
      </c>
      <c r="C7" s="63" t="s">
        <v>217</v>
      </c>
      <c r="D7" s="63">
        <v>8.82</v>
      </c>
    </row>
    <row r="8" spans="1:5" ht="15" customHeight="1">
      <c r="A8" s="64">
        <v>4</v>
      </c>
      <c r="B8" s="60" t="s">
        <v>136</v>
      </c>
      <c r="C8" s="61" t="s">
        <v>214</v>
      </c>
      <c r="D8" s="61">
        <v>12.36</v>
      </c>
    </row>
    <row r="9" spans="1:5" ht="15" customHeight="1">
      <c r="A9" s="67">
        <v>5</v>
      </c>
      <c r="B9" s="65"/>
      <c r="C9" s="61"/>
      <c r="D9" s="61"/>
    </row>
    <row r="10" spans="1:5" ht="15" customHeight="1">
      <c r="A10" s="67">
        <v>6</v>
      </c>
      <c r="B10" s="65"/>
      <c r="C10" s="61"/>
      <c r="D10" s="61"/>
    </row>
    <row r="11" spans="1:5" ht="15" customHeight="1">
      <c r="A11" s="67">
        <v>7</v>
      </c>
      <c r="B11" s="60"/>
      <c r="C11" s="61"/>
      <c r="D11" s="61"/>
    </row>
    <row r="12" spans="1:5" ht="15" customHeight="1">
      <c r="A12" s="67">
        <v>8</v>
      </c>
      <c r="B12" s="65"/>
      <c r="C12" s="61"/>
      <c r="D12" s="61"/>
    </row>
    <row r="13" spans="1:5" ht="15" customHeight="1">
      <c r="A13" s="67">
        <v>9</v>
      </c>
      <c r="B13" s="65"/>
      <c r="C13" s="61"/>
      <c r="D13" s="61"/>
    </row>
    <row r="14" spans="1:5" ht="15" customHeight="1">
      <c r="A14" s="67">
        <v>10</v>
      </c>
      <c r="B14" s="65"/>
      <c r="C14" s="61"/>
      <c r="D14" s="61"/>
    </row>
    <row r="15" spans="1:5" ht="15" customHeight="1">
      <c r="A15" s="68"/>
      <c r="B15" s="69"/>
      <c r="C15" s="70"/>
      <c r="E15" s="144"/>
    </row>
    <row r="16" spans="1:5" s="107" customFormat="1" ht="24" customHeight="1">
      <c r="A16" s="211" t="s">
        <v>104</v>
      </c>
      <c r="B16" s="212"/>
      <c r="C16" s="212"/>
      <c r="D16" s="212"/>
    </row>
    <row r="17" spans="1:4" ht="15" customHeight="1">
      <c r="A17" s="71"/>
      <c r="B17" s="72"/>
      <c r="C17" s="71"/>
      <c r="D17" s="106"/>
    </row>
    <row r="18" spans="1:4" ht="15" customHeight="1">
      <c r="A18" s="67"/>
      <c r="B18" s="72"/>
      <c r="C18" s="71"/>
      <c r="D18" s="106"/>
    </row>
    <row r="19" spans="1:4" ht="15" customHeight="1">
      <c r="A19" s="67"/>
      <c r="B19" s="72"/>
      <c r="C19" s="71"/>
      <c r="D19" s="71"/>
    </row>
    <row r="20" spans="1:4" ht="15" customHeight="1">
      <c r="A20" s="67"/>
      <c r="B20" s="72"/>
      <c r="C20" s="71"/>
      <c r="D20" s="71"/>
    </row>
    <row r="21" spans="1:4" ht="15" customHeight="1">
      <c r="A21" s="68"/>
      <c r="B21" s="69"/>
      <c r="C21" s="70"/>
    </row>
    <row r="22" spans="1:4" ht="15" customHeight="1">
      <c r="A22" s="68"/>
      <c r="B22" s="69"/>
      <c r="C22" s="70"/>
    </row>
    <row r="23" spans="1:4" ht="15" customHeight="1">
      <c r="A23" s="73"/>
      <c r="B23" s="73"/>
      <c r="C23" s="73"/>
    </row>
    <row r="24" spans="1:4" ht="15" customHeight="1">
      <c r="A24" s="68"/>
      <c r="B24" s="69"/>
      <c r="C24" s="74"/>
    </row>
    <row r="25" spans="1:4" ht="15" customHeight="1">
      <c r="A25" s="68"/>
      <c r="B25" s="69"/>
      <c r="C25" s="74"/>
    </row>
    <row r="26" spans="1:4" ht="15" customHeight="1">
      <c r="A26" s="68"/>
      <c r="B26" s="69"/>
      <c r="C26" s="74"/>
    </row>
    <row r="27" spans="1:4" ht="15" customHeight="1">
      <c r="A27" s="68"/>
      <c r="B27" s="69"/>
      <c r="C27" s="74"/>
    </row>
    <row r="28" spans="1:4" ht="15" customHeight="1">
      <c r="A28" s="68"/>
      <c r="B28" s="69"/>
      <c r="C28" s="74"/>
    </row>
    <row r="29" spans="1:4" ht="18" customHeight="1"/>
    <row r="30" spans="1:4" ht="24" customHeight="1">
      <c r="A30" s="199"/>
      <c r="B30" s="199"/>
      <c r="C30" s="200"/>
    </row>
    <row r="31" spans="1:4" ht="22" customHeight="1">
      <c r="A31" s="190"/>
      <c r="B31" s="190"/>
      <c r="C31" s="191"/>
    </row>
  </sheetData>
  <sheetProtection selectLockedCells="1" selectUnlockedCells="1"/>
  <autoFilter ref="B4:D14" xr:uid="{00000000-0009-0000-0000-000007000000}">
    <sortState xmlns:xlrd2="http://schemas.microsoft.com/office/spreadsheetml/2017/richdata2" ref="B5:D14">
      <sortCondition ref="D4:D14"/>
    </sortState>
  </autoFilter>
  <mergeCells count="5">
    <mergeCell ref="A31:C31"/>
    <mergeCell ref="A1:C1"/>
    <mergeCell ref="A30:C30"/>
    <mergeCell ref="A16:D16"/>
    <mergeCell ref="A2:D3"/>
  </mergeCells>
  <printOptions horizontalCentered="1" verticalCentered="1"/>
  <pageMargins left="0.43000000000000005" right="0.43000000000000005" top="0.55000000000000004" bottom="0.55000000000000004" header="0.51" footer="0.51"/>
  <pageSetup paperSize="9" scale="96" firstPageNumber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L48"/>
  <sheetViews>
    <sheetView topLeftCell="A6" zoomScale="90" zoomScaleNormal="90" workbookViewId="0">
      <selection activeCell="I38" sqref="I38"/>
    </sheetView>
  </sheetViews>
  <sheetFormatPr defaultColWidth="11.4609375" defaultRowHeight="12.45"/>
  <cols>
    <col min="1" max="1" width="8.4609375" style="78" customWidth="1"/>
    <col min="2" max="2" width="11.4609375" style="78" customWidth="1"/>
    <col min="3" max="3" width="12.69140625" style="78" bestFit="1" customWidth="1"/>
    <col min="4" max="4" width="34.69140625" style="93" bestFit="1" customWidth="1"/>
    <col min="5" max="5" width="14.3828125" style="80" customWidth="1"/>
    <col min="6" max="6" width="16.69140625" style="78" bestFit="1" customWidth="1"/>
    <col min="7" max="7" width="23.84375" style="68" customWidth="1"/>
    <col min="8" max="8" width="8.84375" style="80" customWidth="1"/>
    <col min="9" max="9" width="21.69140625" style="78" customWidth="1"/>
    <col min="10" max="10" width="5.61328125" style="80" customWidth="1"/>
    <col min="11" max="11" width="22.61328125" style="78" customWidth="1"/>
    <col min="12" max="12" width="11.4609375" style="80"/>
    <col min="13" max="16384" width="11.4609375" style="78"/>
  </cols>
  <sheetData>
    <row r="1" spans="1:12" ht="38.15" customHeight="1">
      <c r="A1" s="240" t="s">
        <v>139</v>
      </c>
      <c r="B1" s="240"/>
      <c r="C1" s="240"/>
      <c r="D1" s="240"/>
      <c r="E1" s="240"/>
      <c r="F1" s="240"/>
      <c r="G1" s="240"/>
    </row>
    <row r="2" spans="1:12" s="79" customFormat="1" ht="18" customHeight="1">
      <c r="A2" s="241" t="s">
        <v>140</v>
      </c>
      <c r="B2" s="241"/>
      <c r="C2" s="241"/>
      <c r="D2" s="241"/>
      <c r="E2" s="241"/>
      <c r="F2" s="241"/>
      <c r="G2" s="241"/>
      <c r="H2" s="146"/>
      <c r="J2" s="146"/>
      <c r="L2" s="146"/>
    </row>
    <row r="3" spans="1:12" s="79" customFormat="1" ht="18" customHeight="1">
      <c r="A3" s="242" t="s">
        <v>107</v>
      </c>
      <c r="B3" s="243"/>
      <c r="C3" s="243"/>
      <c r="D3" s="243"/>
      <c r="E3" s="243"/>
      <c r="F3" s="243"/>
      <c r="G3" s="244"/>
      <c r="H3" s="146"/>
      <c r="J3" s="146"/>
      <c r="L3" s="146"/>
    </row>
    <row r="4" spans="1:12" s="79" customFormat="1" ht="18" customHeight="1">
      <c r="A4" s="245" t="s">
        <v>141</v>
      </c>
      <c r="B4" s="246"/>
      <c r="C4" s="246"/>
      <c r="D4" s="246"/>
      <c r="E4" s="246"/>
      <c r="F4" s="246"/>
      <c r="G4" s="247"/>
      <c r="H4" s="146"/>
      <c r="J4" s="146"/>
      <c r="L4" s="146"/>
    </row>
    <row r="5" spans="1:12" ht="16" customHeight="1">
      <c r="A5" s="214" t="s">
        <v>110</v>
      </c>
      <c r="B5" s="214"/>
      <c r="C5" s="214"/>
      <c r="D5" s="214"/>
      <c r="E5" s="214"/>
      <c r="F5" s="214"/>
      <c r="G5" s="214"/>
    </row>
    <row r="6" spans="1:12" ht="16" customHeight="1">
      <c r="A6" s="81">
        <v>45743</v>
      </c>
      <c r="B6" s="82">
        <v>0.66666666666666663</v>
      </c>
      <c r="C6" s="87">
        <v>5000000</v>
      </c>
      <c r="D6" s="88" t="s">
        <v>142</v>
      </c>
      <c r="E6" s="83" t="s">
        <v>109</v>
      </c>
      <c r="F6" s="83" t="s">
        <v>143</v>
      </c>
      <c r="G6" s="169" t="s">
        <v>144</v>
      </c>
    </row>
    <row r="7" spans="1:12" ht="16" customHeight="1">
      <c r="A7" s="89">
        <v>45750</v>
      </c>
      <c r="B7" s="82">
        <v>0.66666666666666663</v>
      </c>
      <c r="C7" s="87">
        <v>5000000</v>
      </c>
      <c r="D7" s="177" t="s">
        <v>151</v>
      </c>
      <c r="E7" s="83" t="s">
        <v>109</v>
      </c>
      <c r="F7" s="83" t="s">
        <v>198</v>
      </c>
      <c r="G7" s="170" t="s">
        <v>146</v>
      </c>
    </row>
    <row r="8" spans="1:12" ht="16" customHeight="1">
      <c r="A8" s="89">
        <v>45757</v>
      </c>
      <c r="B8" s="82">
        <v>0.66666666666666663</v>
      </c>
      <c r="C8" s="87">
        <v>7000000</v>
      </c>
      <c r="D8" s="178" t="s">
        <v>152</v>
      </c>
      <c r="E8" s="83" t="s">
        <v>145</v>
      </c>
      <c r="F8" s="90" t="s">
        <v>199</v>
      </c>
      <c r="G8" s="171"/>
    </row>
    <row r="9" spans="1:12" ht="16" customHeight="1">
      <c r="A9" s="89">
        <v>45764</v>
      </c>
      <c r="B9" s="86">
        <v>0.375</v>
      </c>
      <c r="C9" s="87">
        <v>5000000</v>
      </c>
      <c r="D9" s="179" t="s">
        <v>153</v>
      </c>
      <c r="E9" s="83" t="s">
        <v>109</v>
      </c>
      <c r="F9" s="90" t="s">
        <v>200</v>
      </c>
      <c r="G9" s="172" t="s">
        <v>147</v>
      </c>
    </row>
    <row r="10" spans="1:12" ht="16" customHeight="1">
      <c r="A10" s="89">
        <v>45771</v>
      </c>
      <c r="B10" s="82">
        <v>0.66666666666666663</v>
      </c>
      <c r="C10" s="87">
        <v>5000000</v>
      </c>
      <c r="D10" s="179" t="s">
        <v>154</v>
      </c>
      <c r="E10" s="83" t="s">
        <v>109</v>
      </c>
      <c r="F10" s="83" t="s">
        <v>198</v>
      </c>
      <c r="G10" s="169" t="s">
        <v>155</v>
      </c>
    </row>
    <row r="11" spans="1:12" ht="16" customHeight="1">
      <c r="A11" s="89">
        <v>45778</v>
      </c>
      <c r="B11" s="82">
        <v>0.66666666666666663</v>
      </c>
      <c r="C11" s="87">
        <v>5000000</v>
      </c>
      <c r="D11" s="180" t="s">
        <v>156</v>
      </c>
      <c r="E11" s="83" t="s">
        <v>109</v>
      </c>
      <c r="F11" s="90" t="s">
        <v>199</v>
      </c>
      <c r="G11" s="172" t="s">
        <v>157</v>
      </c>
    </row>
    <row r="12" spans="1:12" ht="16" customHeight="1">
      <c r="A12" s="89">
        <v>45785</v>
      </c>
      <c r="B12" s="82">
        <v>0.66666666666666663</v>
      </c>
      <c r="C12" s="87">
        <v>5000000</v>
      </c>
      <c r="D12" s="179" t="s">
        <v>158</v>
      </c>
      <c r="E12" s="83" t="s">
        <v>109</v>
      </c>
      <c r="F12" s="90" t="s">
        <v>200</v>
      </c>
      <c r="G12" s="171"/>
    </row>
    <row r="13" spans="1:12" ht="16" customHeight="1">
      <c r="A13" s="89">
        <v>45792</v>
      </c>
      <c r="B13" s="82">
        <v>0.66666666666666663</v>
      </c>
      <c r="C13" s="87">
        <v>7000000</v>
      </c>
      <c r="D13" s="178" t="s">
        <v>159</v>
      </c>
      <c r="E13" s="85" t="s">
        <v>145</v>
      </c>
      <c r="F13" s="83" t="s">
        <v>198</v>
      </c>
      <c r="G13" s="173"/>
    </row>
    <row r="14" spans="1:12" ht="16" customHeight="1">
      <c r="A14" s="89">
        <v>45799</v>
      </c>
      <c r="B14" s="82">
        <v>0.66666666666666663</v>
      </c>
      <c r="C14" s="87">
        <v>5000000</v>
      </c>
      <c r="D14" s="179" t="s">
        <v>160</v>
      </c>
      <c r="E14" s="83" t="s">
        <v>109</v>
      </c>
      <c r="F14" s="90" t="s">
        <v>199</v>
      </c>
      <c r="G14" s="169" t="s">
        <v>161</v>
      </c>
    </row>
    <row r="15" spans="1:12" ht="16" customHeight="1">
      <c r="A15" s="89">
        <v>45806</v>
      </c>
      <c r="B15" s="86">
        <v>0.375</v>
      </c>
      <c r="C15" s="87">
        <v>7000000</v>
      </c>
      <c r="D15" s="181" t="s">
        <v>162</v>
      </c>
      <c r="E15" s="83" t="s">
        <v>109</v>
      </c>
      <c r="F15" s="90" t="s">
        <v>200</v>
      </c>
      <c r="G15" s="172" t="s">
        <v>163</v>
      </c>
    </row>
    <row r="16" spans="1:12" ht="16" customHeight="1">
      <c r="A16" s="89">
        <v>45813</v>
      </c>
      <c r="B16" s="82">
        <v>0.66666666666666663</v>
      </c>
      <c r="C16" s="87">
        <v>5000000</v>
      </c>
      <c r="D16" s="182" t="s">
        <v>164</v>
      </c>
      <c r="E16" s="83" t="s">
        <v>109</v>
      </c>
      <c r="F16" s="83" t="s">
        <v>198</v>
      </c>
      <c r="G16" s="169" t="s">
        <v>157</v>
      </c>
    </row>
    <row r="17" spans="1:7" ht="15.9" customHeight="1">
      <c r="A17" s="89">
        <v>45820</v>
      </c>
      <c r="B17" s="82">
        <v>0.66666666666666663</v>
      </c>
      <c r="C17" s="87">
        <v>7000000</v>
      </c>
      <c r="D17" s="174" t="s">
        <v>165</v>
      </c>
      <c r="E17" s="83" t="s">
        <v>145</v>
      </c>
      <c r="F17" s="90" t="s">
        <v>199</v>
      </c>
      <c r="G17" s="173"/>
    </row>
    <row r="18" spans="1:7" ht="16" customHeight="1">
      <c r="A18" s="215">
        <v>45822</v>
      </c>
      <c r="B18" s="82">
        <v>0.35416666666666669</v>
      </c>
      <c r="C18" s="87">
        <v>5000000</v>
      </c>
      <c r="D18" s="217" t="s">
        <v>168</v>
      </c>
      <c r="E18" s="83" t="s">
        <v>169</v>
      </c>
      <c r="F18" s="90" t="s">
        <v>170</v>
      </c>
      <c r="G18" s="173"/>
    </row>
    <row r="19" spans="1:7" ht="16" customHeight="1">
      <c r="A19" s="216"/>
      <c r="B19" s="82">
        <v>0.5</v>
      </c>
      <c r="C19" s="87">
        <v>5000000</v>
      </c>
      <c r="D19" s="218"/>
      <c r="E19" s="83" t="s">
        <v>109</v>
      </c>
      <c r="F19" s="90" t="s">
        <v>171</v>
      </c>
      <c r="G19" s="171"/>
    </row>
    <row r="20" spans="1:7" ht="15" customHeight="1">
      <c r="A20" s="89">
        <v>45827</v>
      </c>
      <c r="B20" s="82">
        <v>0.66666666666666663</v>
      </c>
      <c r="C20" s="87">
        <v>5000000</v>
      </c>
      <c r="D20" s="182" t="s">
        <v>166</v>
      </c>
      <c r="E20" s="83" t="s">
        <v>109</v>
      </c>
      <c r="F20" s="90" t="s">
        <v>200</v>
      </c>
      <c r="G20" s="169" t="s">
        <v>167</v>
      </c>
    </row>
    <row r="21" spans="1:7" ht="16" customHeight="1">
      <c r="A21" s="89">
        <v>45834</v>
      </c>
      <c r="B21" s="82">
        <v>0.66666666666666663</v>
      </c>
      <c r="C21" s="87">
        <v>6000000</v>
      </c>
      <c r="D21" s="183" t="s">
        <v>172</v>
      </c>
      <c r="E21" s="83" t="s">
        <v>109</v>
      </c>
      <c r="F21" s="83" t="s">
        <v>198</v>
      </c>
      <c r="G21" s="175"/>
    </row>
    <row r="22" spans="1:7" ht="16" customHeight="1">
      <c r="A22" s="89">
        <v>45841</v>
      </c>
      <c r="B22" s="82">
        <v>0.66666666666666663</v>
      </c>
      <c r="C22" s="87">
        <v>6000000</v>
      </c>
      <c r="D22" s="179" t="s">
        <v>173</v>
      </c>
      <c r="E22" s="83" t="s">
        <v>109</v>
      </c>
      <c r="F22" s="90" t="s">
        <v>199</v>
      </c>
      <c r="G22" s="169" t="s">
        <v>157</v>
      </c>
    </row>
    <row r="23" spans="1:7" ht="16" customHeight="1">
      <c r="A23" s="89">
        <v>45848</v>
      </c>
      <c r="B23" s="82">
        <v>0.66666666666666663</v>
      </c>
      <c r="C23" s="87">
        <v>6000000</v>
      </c>
      <c r="D23" s="179" t="s">
        <v>174</v>
      </c>
      <c r="E23" s="83" t="s">
        <v>109</v>
      </c>
      <c r="F23" s="90" t="s">
        <v>200</v>
      </c>
      <c r="G23" s="175"/>
    </row>
    <row r="24" spans="1:7" ht="16" customHeight="1">
      <c r="A24" s="81">
        <v>45855</v>
      </c>
      <c r="B24" s="82">
        <v>0.66666666666666663</v>
      </c>
      <c r="C24" s="87">
        <v>7000000</v>
      </c>
      <c r="D24" s="178" t="s">
        <v>175</v>
      </c>
      <c r="E24" s="83" t="s">
        <v>145</v>
      </c>
      <c r="F24" s="83" t="s">
        <v>198</v>
      </c>
      <c r="G24" s="169" t="s">
        <v>155</v>
      </c>
    </row>
    <row r="25" spans="1:7" ht="16" customHeight="1">
      <c r="A25" s="81">
        <v>45862</v>
      </c>
      <c r="B25" s="82">
        <v>0.66666666666666663</v>
      </c>
      <c r="C25" s="87">
        <v>6000000</v>
      </c>
      <c r="D25" s="179" t="s">
        <v>176</v>
      </c>
      <c r="E25" s="83" t="s">
        <v>109</v>
      </c>
      <c r="F25" s="90" t="s">
        <v>199</v>
      </c>
      <c r="G25" s="175"/>
    </row>
    <row r="26" spans="1:7" ht="16" customHeight="1">
      <c r="A26" s="89">
        <v>45869</v>
      </c>
      <c r="B26" s="82">
        <v>0.66666666666666663</v>
      </c>
      <c r="C26" s="87">
        <v>6000000</v>
      </c>
      <c r="D26" s="179" t="s">
        <v>177</v>
      </c>
      <c r="E26" s="83" t="s">
        <v>109</v>
      </c>
      <c r="F26" s="90" t="s">
        <v>200</v>
      </c>
      <c r="G26" s="171"/>
    </row>
    <row r="27" spans="1:7" ht="16" customHeight="1">
      <c r="A27" s="89">
        <v>45876</v>
      </c>
      <c r="B27" s="82">
        <v>0.66666666666666663</v>
      </c>
      <c r="C27" s="87">
        <v>6000000</v>
      </c>
      <c r="D27" s="179" t="s">
        <v>178</v>
      </c>
      <c r="E27" s="83" t="s">
        <v>109</v>
      </c>
      <c r="F27" s="83" t="s">
        <v>198</v>
      </c>
      <c r="G27" s="175" t="s">
        <v>157</v>
      </c>
    </row>
    <row r="28" spans="1:7" ht="16" customHeight="1">
      <c r="A28" s="89">
        <v>45883</v>
      </c>
      <c r="B28" s="82">
        <v>0.66666666666666663</v>
      </c>
      <c r="C28" s="87">
        <v>6000000</v>
      </c>
      <c r="D28" s="179" t="s">
        <v>179</v>
      </c>
      <c r="E28" s="83" t="s">
        <v>109</v>
      </c>
      <c r="F28" s="90" t="s">
        <v>199</v>
      </c>
      <c r="G28" s="171"/>
    </row>
    <row r="29" spans="1:7" ht="16" customHeight="1">
      <c r="A29" s="89" t="s">
        <v>180</v>
      </c>
      <c r="B29" s="82"/>
      <c r="C29" s="87">
        <v>0</v>
      </c>
      <c r="D29" s="179" t="s">
        <v>181</v>
      </c>
      <c r="E29" s="83" t="s">
        <v>109</v>
      </c>
      <c r="F29" s="90"/>
      <c r="G29" s="173" t="s">
        <v>182</v>
      </c>
    </row>
    <row r="30" spans="1:7" ht="16" customHeight="1">
      <c r="A30" s="89">
        <v>45890</v>
      </c>
      <c r="B30" s="82">
        <v>0.66666666666666663</v>
      </c>
      <c r="C30" s="87">
        <v>7000000</v>
      </c>
      <c r="D30" s="184" t="s">
        <v>183</v>
      </c>
      <c r="E30" s="83" t="s">
        <v>145</v>
      </c>
      <c r="F30" s="90" t="s">
        <v>200</v>
      </c>
      <c r="G30" s="175"/>
    </row>
    <row r="31" spans="1:7" ht="16" customHeight="1">
      <c r="A31" s="89">
        <v>45897</v>
      </c>
      <c r="B31" s="82">
        <v>0.66666666666666663</v>
      </c>
      <c r="C31" s="87">
        <v>6000000</v>
      </c>
      <c r="D31" s="84" t="s">
        <v>184</v>
      </c>
      <c r="E31" s="83" t="s">
        <v>109</v>
      </c>
      <c r="F31" s="83" t="s">
        <v>198</v>
      </c>
      <c r="G31" s="171"/>
    </row>
    <row r="32" spans="1:7" ht="16" customHeight="1">
      <c r="A32" s="89">
        <v>45898</v>
      </c>
      <c r="B32" s="82">
        <v>0.47916666666666669</v>
      </c>
      <c r="C32" s="87">
        <v>0</v>
      </c>
      <c r="D32" s="217" t="s">
        <v>185</v>
      </c>
      <c r="E32" s="83" t="s">
        <v>180</v>
      </c>
      <c r="F32" s="90" t="s">
        <v>186</v>
      </c>
      <c r="G32" s="175" t="s">
        <v>187</v>
      </c>
    </row>
    <row r="33" spans="1:12" ht="16" customHeight="1">
      <c r="A33" s="89">
        <v>45899</v>
      </c>
      <c r="B33" s="82">
        <v>0.39583333333333331</v>
      </c>
      <c r="C33" s="87">
        <v>5000000</v>
      </c>
      <c r="D33" s="248"/>
      <c r="E33" s="83" t="s">
        <v>109</v>
      </c>
      <c r="F33" s="90" t="s">
        <v>186</v>
      </c>
      <c r="G33" s="171"/>
    </row>
    <row r="34" spans="1:12" ht="16" customHeight="1">
      <c r="A34" s="89">
        <v>45900</v>
      </c>
      <c r="B34" s="82">
        <v>0.44444444444444442</v>
      </c>
      <c r="C34" s="87">
        <v>5000000</v>
      </c>
      <c r="D34" s="218"/>
      <c r="E34" s="83" t="s">
        <v>109</v>
      </c>
      <c r="F34" s="176" t="s">
        <v>188</v>
      </c>
      <c r="G34" s="175"/>
    </row>
    <row r="35" spans="1:12" ht="16.5" customHeight="1">
      <c r="A35" s="89">
        <v>45904</v>
      </c>
      <c r="B35" s="82">
        <v>0.66666666666666663</v>
      </c>
      <c r="C35" s="87">
        <v>7000000</v>
      </c>
      <c r="D35" s="84" t="s">
        <v>189</v>
      </c>
      <c r="E35" s="83" t="s">
        <v>109</v>
      </c>
      <c r="F35" s="90" t="s">
        <v>199</v>
      </c>
      <c r="G35" s="169" t="s">
        <v>157</v>
      </c>
    </row>
    <row r="36" spans="1:12" ht="16" customHeight="1">
      <c r="A36" s="89">
        <v>45911</v>
      </c>
      <c r="B36" s="82">
        <v>0.66666666666666663</v>
      </c>
      <c r="C36" s="87">
        <v>7000000</v>
      </c>
      <c r="D36" s="84" t="s">
        <v>190</v>
      </c>
      <c r="E36" s="83" t="s">
        <v>109</v>
      </c>
      <c r="F36" s="90" t="s">
        <v>200</v>
      </c>
      <c r="G36" s="175" t="s">
        <v>161</v>
      </c>
    </row>
    <row r="37" spans="1:12" ht="16" customHeight="1">
      <c r="A37" s="89">
        <v>45918</v>
      </c>
      <c r="B37" s="82">
        <v>0.66666666666666663</v>
      </c>
      <c r="C37" s="87">
        <v>7000000</v>
      </c>
      <c r="D37" s="84" t="s">
        <v>191</v>
      </c>
      <c r="E37" s="83" t="s">
        <v>109</v>
      </c>
      <c r="F37" s="83" t="s">
        <v>198</v>
      </c>
      <c r="G37" s="169" t="s">
        <v>167</v>
      </c>
    </row>
    <row r="38" spans="1:12" ht="16" customHeight="1">
      <c r="A38" s="89">
        <v>45925</v>
      </c>
      <c r="B38" s="82">
        <v>0.66666666666666663</v>
      </c>
      <c r="C38" s="87">
        <v>7000000</v>
      </c>
      <c r="D38" s="84" t="s">
        <v>192</v>
      </c>
      <c r="E38" s="83" t="s">
        <v>109</v>
      </c>
      <c r="F38" s="90" t="s">
        <v>199</v>
      </c>
      <c r="G38" s="175"/>
    </row>
    <row r="39" spans="1:12" ht="16" customHeight="1">
      <c r="A39" s="81">
        <v>45932</v>
      </c>
      <c r="B39" s="82">
        <v>0.66666666666666663</v>
      </c>
      <c r="C39" s="87">
        <v>7000000</v>
      </c>
      <c r="D39" s="84" t="s">
        <v>193</v>
      </c>
      <c r="E39" s="83" t="s">
        <v>109</v>
      </c>
      <c r="F39" s="90" t="s">
        <v>200</v>
      </c>
      <c r="G39" s="169" t="s">
        <v>157</v>
      </c>
    </row>
    <row r="40" spans="1:12" ht="16" customHeight="1">
      <c r="A40" s="81">
        <v>45939</v>
      </c>
      <c r="B40" s="82">
        <v>0.66666666666666663</v>
      </c>
      <c r="C40" s="87">
        <v>7000000</v>
      </c>
      <c r="D40" s="84" t="s">
        <v>194</v>
      </c>
      <c r="E40" s="83" t="s">
        <v>109</v>
      </c>
      <c r="F40" s="83" t="s">
        <v>198</v>
      </c>
      <c r="G40" s="175"/>
    </row>
    <row r="41" spans="1:12" ht="16" customHeight="1">
      <c r="A41" s="219">
        <v>45576</v>
      </c>
      <c r="B41" s="222" t="s">
        <v>180</v>
      </c>
      <c r="C41" s="225">
        <v>10000000</v>
      </c>
      <c r="D41" s="228" t="s">
        <v>195</v>
      </c>
      <c r="E41" s="231" t="s">
        <v>109</v>
      </c>
      <c r="F41" s="234" t="s">
        <v>196</v>
      </c>
      <c r="G41" s="237" t="s">
        <v>197</v>
      </c>
    </row>
    <row r="42" spans="1:12">
      <c r="A42" s="220"/>
      <c r="B42" s="223"/>
      <c r="C42" s="226"/>
      <c r="D42" s="229"/>
      <c r="E42" s="232"/>
      <c r="F42" s="235"/>
      <c r="G42" s="238"/>
    </row>
    <row r="43" spans="1:12" ht="17.05" customHeight="1">
      <c r="A43" s="221"/>
      <c r="B43" s="224"/>
      <c r="C43" s="227"/>
      <c r="D43" s="230"/>
      <c r="E43" s="233"/>
      <c r="F43" s="236"/>
      <c r="G43" s="239"/>
    </row>
    <row r="44" spans="1:12" ht="23.15" customHeight="1">
      <c r="A44" s="213"/>
      <c r="B44" s="213"/>
      <c r="C44" s="213"/>
      <c r="D44" s="213"/>
      <c r="E44" s="213"/>
      <c r="F44" s="213"/>
      <c r="G44" s="213"/>
    </row>
    <row r="45" spans="1:12" s="92" customFormat="1" ht="15">
      <c r="A45" s="81"/>
      <c r="B45" s="82"/>
      <c r="C45" s="87"/>
      <c r="D45" s="84"/>
      <c r="E45" s="83"/>
      <c r="F45" s="90"/>
      <c r="G45" s="91"/>
      <c r="H45" s="80"/>
      <c r="J45" s="147"/>
      <c r="L45" s="147"/>
    </row>
    <row r="46" spans="1:12" ht="14.15" customHeight="1">
      <c r="A46" s="81"/>
      <c r="B46" s="82"/>
      <c r="C46" s="87"/>
      <c r="D46" s="84"/>
      <c r="E46" s="83"/>
      <c r="F46" s="90"/>
      <c r="G46" s="91"/>
    </row>
    <row r="47" spans="1:12" ht="15">
      <c r="A47" s="81"/>
      <c r="B47" s="82"/>
      <c r="C47" s="87"/>
      <c r="D47" s="84"/>
      <c r="E47" s="83"/>
      <c r="F47" s="90"/>
      <c r="G47" s="91"/>
    </row>
    <row r="48" spans="1:12" ht="23.15" customHeight="1"/>
  </sheetData>
  <sheetProtection selectLockedCells="1" selectUnlockedCells="1"/>
  <mergeCells count="16">
    <mergeCell ref="A1:G1"/>
    <mergeCell ref="A2:G2"/>
    <mergeCell ref="A3:G3"/>
    <mergeCell ref="A4:G4"/>
    <mergeCell ref="D32:D34"/>
    <mergeCell ref="A44:G44"/>
    <mergeCell ref="A5:G5"/>
    <mergeCell ref="A18:A19"/>
    <mergeCell ref="D18:D19"/>
    <mergeCell ref="A41:A43"/>
    <mergeCell ref="B41:B43"/>
    <mergeCell ref="C41:C43"/>
    <mergeCell ref="D41:D43"/>
    <mergeCell ref="E41:E43"/>
    <mergeCell ref="F41:F43"/>
    <mergeCell ref="G41:G43"/>
  </mergeCells>
  <printOptions horizontalCentered="1" verticalCentered="1"/>
  <pageMargins left="0.39370078740157483" right="0.39370078740157483" top="0.78740157480314965" bottom="0.78740157480314965" header="0.51181102362204722" footer="0.5118110236220472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Navngivne områder</vt:lpstr>
      </vt:variant>
      <vt:variant>
        <vt:i4>12</vt:i4>
      </vt:variant>
    </vt:vector>
  </HeadingPairs>
  <TitlesOfParts>
    <vt:vector size="28" baseType="lpstr">
      <vt:lpstr>Rank</vt:lpstr>
      <vt:lpstr>Webm</vt:lpstr>
      <vt:lpstr>Web SR</vt:lpstr>
      <vt:lpstr>Pt</vt:lpstr>
      <vt:lpstr>Mon</vt:lpstr>
      <vt:lpstr>Put</vt:lpstr>
      <vt:lpstr>SR</vt:lpstr>
      <vt:lpstr>TF</vt:lpstr>
      <vt:lpstr>TP</vt:lpstr>
      <vt:lpstr>08-05</vt:lpstr>
      <vt:lpstr>01-05</vt:lpstr>
      <vt:lpstr>24-04</vt:lpstr>
      <vt:lpstr>17-04</vt:lpstr>
      <vt:lpstr>10-04</vt:lpstr>
      <vt:lpstr>03-04</vt:lpstr>
      <vt:lpstr>27-03</vt:lpstr>
      <vt:lpstr>'01-05'!Udskriftsområde</vt:lpstr>
      <vt:lpstr>'03-04'!Udskriftsområde</vt:lpstr>
      <vt:lpstr>'08-05'!Udskriftsområde</vt:lpstr>
      <vt:lpstr>'10-04'!Udskriftsområde</vt:lpstr>
      <vt:lpstr>'17-04'!Udskriftsområde</vt:lpstr>
      <vt:lpstr>'24-04'!Udskriftsområde</vt:lpstr>
      <vt:lpstr>'27-03'!Udskriftsområde</vt:lpstr>
      <vt:lpstr>Pt!Udskriftsområde</vt:lpstr>
      <vt:lpstr>Rank!Udskriftsområde</vt:lpstr>
      <vt:lpstr>SR!Udskriftsområde</vt:lpstr>
      <vt:lpstr>TF!Udskriftsområde</vt:lpstr>
      <vt:lpstr>TP!Udskriftsområde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Heiberg</dc:creator>
  <cp:lastModifiedBy>B Heiberg</cp:lastModifiedBy>
  <cp:lastPrinted>2025-04-03T12:28:30Z</cp:lastPrinted>
  <dcterms:created xsi:type="dcterms:W3CDTF">2024-02-11T18:15:04Z</dcterms:created>
  <dcterms:modified xsi:type="dcterms:W3CDTF">2025-04-26T19:01:49Z</dcterms:modified>
</cp:coreProperties>
</file>